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3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4.xml" ContentType="application/vnd.openxmlformats-officedocument.spreadsheetml.worksheet+xml"/>
  <Override PartName="/xl/tables/table10.xml" ContentType="application/vnd.openxmlformats-officedocument.spreadsheetml.table+xml"/>
  <Override PartName="/xl/worksheets/sheet5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worksheets/sheet7.xml" ContentType="application/vnd.openxmlformats-officedocument.spreadsheetml.worksheet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worksheets/sheet8.xml" ContentType="application/vnd.openxmlformats-officedocument.spreadsheetml.worksheet+xml"/>
  <Override PartName="/xl/tables/table20.xml" ContentType="application/vnd.openxmlformats-officedocument.spreadsheetml.table+xml"/>
  <Override PartName="/xl/worksheets/sheet9.xml" ContentType="application/vnd.openxmlformats-officedocument.spreadsheetml.worksheet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worksheets/sheet10.xml" ContentType="application/vnd.openxmlformats-officedocument.spreadsheetml.worksheet+xml"/>
  <Override PartName="/xl/tables/table25.xml" ContentType="application/vnd.openxmlformats-officedocument.spreadsheetml.table+xml"/>
  <Override PartName="/xl/worksheets/sheet11.xml" ContentType="application/vnd.openxmlformats-officedocument.spreadsheetml.worksheet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063914466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글로벌기업종합" sheetId="1" r:id="Ref023a313ec54009"/>
    <x:sheet xmlns:r="http://schemas.openxmlformats.org/officeDocument/2006/relationships" name="02_한국기업" sheetId="2" r:id="Rf879b23ca6bc419c"/>
    <x:sheet xmlns:r="http://schemas.openxmlformats.org/officeDocument/2006/relationships" name="03_미국기업" sheetId="3" r:id="Rf9641a79ce254ff9"/>
    <x:sheet xmlns:r="http://schemas.openxmlformats.org/officeDocument/2006/relationships" name="04_중국기업" sheetId="4" r:id="Rcf6bc39067394f65"/>
    <x:sheet xmlns:r="http://schemas.openxmlformats.org/officeDocument/2006/relationships" name="05_배터리기술비교" sheetId="5" r:id="R859f6f2d42614b1e"/>
    <x:sheet xmlns:r="http://schemas.openxmlformats.org/officeDocument/2006/relationships" name="06_EV_ESS수요전망" sheetId="6" r:id="Rbf559ec2661b4c4a"/>
    <x:sheet xmlns:r="http://schemas.openxmlformats.org/officeDocument/2006/relationships" name="07_산업사이클" sheetId="7" r:id="Rc2445b50d1874593"/>
    <x:sheet xmlns:r="http://schemas.openxmlformats.org/officeDocument/2006/relationships" name="08_한국투자TOP10" sheetId="8" r:id="Rf8a333a77fdf44fa"/>
    <x:sheet xmlns:r="http://schemas.openxmlformats.org/officeDocument/2006/relationships" name="09_집중투자TOP5" sheetId="9" r:id="R24d205f7101a471d"/>
    <x:sheet xmlns:r="http://schemas.openxmlformats.org/officeDocument/2006/relationships" name="10_투자모니터링" sheetId="10" r:id="Rb14732602fb043ca"/>
    <x:sheet xmlns:r="http://schemas.openxmlformats.org/officeDocument/2006/relationships" name="11_출처및가정" sheetId="11" r:id="R7b1e727f5c7f40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"/>
    <x:numFmt numFmtId="201" formatCode="0.0%;(0.0%)"/>
    <x:numFmt numFmtId="202" formatCode="#,##0.0;(#,##0.0)"/>
    <x:numFmt numFmtId="203" formatCode="0.0&quot;x&quot;"/>
    <x:numFmt numFmtId="204" formatCode="000000"/>
    <x:numFmt numFmtId="205" formatCode="0.0%"/>
    <x:numFmt numFmtId="206" formatCode="0.0"/>
    <x:numFmt numFmtId="207" formatCode="0.00"/>
    <x:numFmt numFmtId="208" formatCode="0.000"/>
  </x:numFmts>
  <x:fonts count="9">
    <x:font>
      <x:sz val="11"/>
      <x:name val="Carlito"/>
    </x:font>
    <x:font>
      <x:b/>
      <x:sz val="16"/>
      <x:color rgb="FF142B44"/>
      <x:name val="NanumGothic"/>
    </x:font>
    <x:font>
      <x:sz val="10"/>
      <x:color rgb="FF5D6E80"/>
      <x:name val="NanumGothic"/>
    </x:font>
    <x:font>
      <x:sz val="11"/>
      <x:color rgb="FF20344A"/>
      <x:name val="NanumGothic"/>
    </x:font>
    <x:font>
      <x:b/>
      <x:sz val="11"/>
      <x:color rgb="FFFFFFFF"/>
      <x:name val="NanumGothic"/>
    </x:font>
    <x:font>
      <x:sz val="11"/>
      <x:color rgb="FF111111"/>
      <x:name val="NanumGothic"/>
    </x:font>
    <x:font>
      <x:b/>
      <x:sz val="14"/>
      <x:color rgb="FF142B44"/>
      <x:name val="NanumGothic"/>
    </x:font>
    <x:font>
      <x:sz val="11"/>
      <x:color rgb="FF2164B2"/>
      <x:name val="NanumGothic"/>
    </x:font>
    <x:font>
      <x:sz val="11"/>
      <x:color rgb="FF1111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B44"/>
      </x:patternFill>
    </x:fill>
    <x:fill>
      <x:patternFill patternType="solid">
        <x:fgColor rgb="FFF2F5F8"/>
      </x:patternFill>
    </x:fill>
    <x:fill>
      <x:patternFill patternType="solid">
        <x:fgColor rgb="FFEF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202" fontId="3" fillId="0" borderId="0" xfId="0" applyNumberFormat="1" applyFont="1" applyFill="1" applyBorder="1" applyAlignment="1">
      <x:alignment vertical="center" wrapText="1"/>
    </x:xf>
    <x:xf numFmtId="202" fontId="3" fillId="3" borderId="0" xfId="0" applyNumberFormat="1" applyFont="1" applyFill="1" applyBorder="1" applyAlignment="1">
      <x:alignment vertical="center" wrapText="1"/>
    </x:xf>
    <x:xf numFmtId="203" fontId="3" fillId="0" borderId="0" xfId="0" applyNumberFormat="1" applyFont="1" applyFill="1" applyBorder="1" applyAlignment="1">
      <x:alignment vertical="center" wrapText="1"/>
    </x:xf>
    <x:xf numFmtId="203" fontId="3" fillId="3" borderId="0" xfId="0" applyNumberFormat="1" applyFont="1" applyFill="1" applyBorder="1" applyAlignment="1">
      <x:alignment vertical="center" wrapText="1"/>
    </x:xf>
    <x:xf numFmtId="203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204" fontId="3" fillId="0" borderId="0" xfId="0" applyNumberFormat="1" applyFont="1" applyFill="1" applyBorder="1" applyAlignment="1">
      <x:alignment vertical="center" wrapText="1"/>
    </x:xf>
    <x:xf numFmtId="204" fontId="3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2" fontId="7" fillId="3" borderId="0" xfId="0" applyNumberFormat="1" applyFont="1" applyFill="1" applyBorder="1" applyAlignment="1">
      <x:alignment vertical="center" wrapText="1"/>
    </x:xf>
    <x:xf numFmtId="205" fontId="7" fillId="4" borderId="0" xfId="0" applyNumberFormat="1" applyFont="1" applyFill="1" applyBorder="1" applyAlignment="1">
      <x:alignment vertical="center" wrapText="1"/>
    </x:xf>
    <x:xf numFmtId="205" fontId="5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200" fontId="5" fillId="0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5" fontId="5" fillId="3" borderId="0" xfId="0" applyNumberFormat="1" applyFont="1" applyFill="1" applyBorder="1" applyAlignment="1">
      <x:alignment vertical="center" wrapText="1"/>
    </x:xf>
    <x:xf numFmtId="206" fontId="5" fillId="0" borderId="0" xfId="0" applyNumberFormat="1" applyFont="1" applyFill="1" applyBorder="1" applyAlignment="1">
      <x:alignment vertical="center" wrapText="1"/>
    </x:xf>
    <x:xf numFmtId="206" fontId="5" fillId="3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 wrapText="1"/>
    </x:xf>
    <x:xf numFmtId="207" fontId="3" fillId="3" borderId="0" xfId="0" applyNumberFormat="1" applyFont="1" applyFill="1" applyBorder="1" applyAlignment="1">
      <x:alignment vertical="center" wrapText="1"/>
    </x:xf>
    <x:xf numFmtId="207" fontId="5" fillId="3" borderId="0" xfId="0" applyNumberFormat="1" applyFont="1" applyFill="1" applyBorder="1" applyAlignment="1">
      <x:alignment vertical="center" wrapText="1"/>
    </x:xf>
    <x:xf numFmtId="207" fontId="7" fillId="0" borderId="0" xfId="0" applyNumberFormat="1" applyFont="1" applyFill="1" applyBorder="1" applyAlignment="1">
      <x:alignment vertical="center" wrapText="1"/>
    </x:xf>
    <x:xf numFmtId="207" fontId="7" fillId="3" borderId="0" xfId="0" applyNumberFormat="1" applyFont="1" applyFill="1" applyBorder="1" applyAlignment="1">
      <x:alignment vertical="center" wrapText="1"/>
    </x:xf>
    <x:xf numFmtId="207" fontId="7" fillId="4" borderId="0" xfId="0" applyNumberFormat="1" applyFont="1" applyFill="1" applyBorder="1" applyAlignment="1">
      <x:alignment vertical="center" wrapText="1"/>
    </x:xf>
    <x:xf numFmtId="205" fontId="3" fillId="0" borderId="0" xfId="0" applyNumberFormat="1" applyFont="1" applyFill="1" applyBorder="1" applyAlignment="1">
      <x:alignment vertical="center" wrapText="1"/>
    </x:xf>
    <x:xf numFmtId="205" fontId="3" fillId="3" borderId="0" xfId="0" applyNumberFormat="1" applyFont="1" applyFill="1" applyBorder="1" applyAlignment="1">
      <x:alignment vertical="center" wrapText="1"/>
    </x:xf>
    <x:xf numFmtId="205" fontId="7" fillId="0" borderId="0" xfId="0" applyNumberFormat="1" applyFont="1" applyFill="1" applyBorder="1" applyAlignment="1">
      <x:alignment vertical="center" wrapText="1"/>
    </x:xf>
    <x:xf numFmtId="205" fontId="7" fillId="3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3" fontId="7" fillId="4" borderId="0" xfId="0" applyNumberFormat="1" applyFont="1" applyFill="1" applyBorder="1" applyAlignment="1">
      <x:alignment vertical="center" wrapText="1"/>
    </x:xf>
    <x:xf numFmtId="208" fontId="5" fillId="0" borderId="0" xfId="0" applyNumberFormat="1" applyFont="1" applyFill="1" applyBorder="1" applyAlignment="1">
      <x:alignment vertical="center" wrapText="1"/>
    </x:xf>
    <x:xf numFmtId="208" fontId="5" fillId="3" borderId="0" xfId="0" applyNumberFormat="1" applyFont="1" applyFill="1" applyBorder="1" applyAlignment="1">
      <x:alignment vertical="center" wrapText="1"/>
    </x:xf>
    <x:xf numFmtId="207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1f76c217c4cb7" /><Relationship Type="http://schemas.openxmlformats.org/officeDocument/2006/relationships/theme" Target="/xl/theme/theme1.xml" Id="R742904c998e2488b" /><Relationship Type="http://schemas.openxmlformats.org/officeDocument/2006/relationships/sharedStrings" Target="/xl/sharedStrings.xml" Id="R63fb9beebc4a4940" /><Relationship Type="http://schemas.openxmlformats.org/officeDocument/2006/relationships/worksheet" Target="/xl/worksheets/sheet1.xml" Id="Ref023a313ec54009" /><Relationship Type="http://schemas.openxmlformats.org/officeDocument/2006/relationships/worksheet" Target="/xl/worksheets/sheet2.xml" Id="Rf879b23ca6bc419c" /><Relationship Type="http://schemas.openxmlformats.org/officeDocument/2006/relationships/worksheet" Target="/xl/worksheets/sheet3.xml" Id="Rf9641a79ce254ff9" /><Relationship Type="http://schemas.openxmlformats.org/officeDocument/2006/relationships/worksheet" Target="/xl/worksheets/sheet4.xml" Id="Rcf6bc39067394f65" /><Relationship Type="http://schemas.openxmlformats.org/officeDocument/2006/relationships/worksheet" Target="/xl/worksheets/sheet5.xml" Id="R859f6f2d42614b1e" /><Relationship Type="http://schemas.openxmlformats.org/officeDocument/2006/relationships/worksheet" Target="/xl/worksheets/sheet6.xml" Id="Rbf559ec2661b4c4a" /><Relationship Type="http://schemas.openxmlformats.org/officeDocument/2006/relationships/worksheet" Target="/xl/worksheets/sheet7.xml" Id="Rc2445b50d1874593" /><Relationship Type="http://schemas.openxmlformats.org/officeDocument/2006/relationships/worksheet" Target="/xl/worksheets/sheet8.xml" Id="Rf8a333a77fdf44fa" /><Relationship Type="http://schemas.openxmlformats.org/officeDocument/2006/relationships/worksheet" Target="/xl/worksheets/sheet9.xml" Id="R24d205f7101a471d" /><Relationship Type="http://schemas.openxmlformats.org/officeDocument/2006/relationships/worksheet" Target="/xl/worksheets/sheet10.xml" Id="Rb14732602fb043ca" /><Relationship Type="http://schemas.openxmlformats.org/officeDocument/2006/relationships/worksheet" Target="/xl/worksheets/sheet11.xml" Id="R7b1e727f5c7f40a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9cd43959380466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EV·ESS 수요 | 활성 시나리오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EV 수요</c:v>
          </c:tx>
          <c:marker>
            <c:symbol val="none"/>
          </c:marker>
          <c:cat>
            <c:strRef>
              <c:f>'06_EV_ESS수요전망'!$A$6:$A$12</c:f>
              <c:strCache>
                <c:ptCount val="0"/>
              </c:strCache>
            </c:strRef>
          </c:cat>
          <c:val>
            <c:numRef>
              <c:f>'06_EV_ESS수요전망'!$B$6:$B$12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ESS 설치</c:v>
          </c:tx>
          <c:marker>
            <c:symbol val="none"/>
          </c:marker>
          <c:cat>
            <c:strRef>
              <c:f>'06_EV_ESS수요전망'!$A$6:$A$12</c:f>
              <c:strCache>
                <c:ptCount val="0"/>
              </c:strCache>
            </c:strRef>
          </c:cat>
          <c:val>
            <c:numRef>
              <c:f>'06_EV_ESS수요전망'!$C$6:$C$12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cd43959380466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6" name="Data6" displayName="Data6" ref="A5:J25" headerRowCount="1" totalsRowCount="0" totalsRowShown="0">
  <x:autoFilter ref="A5:J25"/>
  <x:tableColumns count="10">
    <x:tableColumn id="1" name="기업"/>
    <x:tableColumn id="2" name="상장 티커"/>
    <x:tableColumn id="3" name="국가"/>
    <x:tableColumn id="4" name="주력사업"/>
    <x:tableColumn id="5" name="기술/20"/>
    <x:tableColumn id="6" name="투자 판단"/>
    <x:tableColumn id="7" name="최근 확인 사실"/>
    <x:tableColumn id="8" name="경쟁우위"/>
    <x:tableColumn id="9" name="핵심 위험"/>
    <x:tableColumn id="10" name="출처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7" name="Data7" displayName="Data7" ref="A30:F50" headerRowCount="1" totalsRowCount="0" totalsRowShown="0">
  <x:autoFilter ref="A30:F50"/>
  <x:tableColumns count="6">
    <x:tableColumn id="1" name="기업"/>
    <x:tableColumn id="2" name="주가 기준일"/>
    <x:tableColumn id="3" name="현재 주가"/>
    <x:tableColumn id="4" name="통화"/>
    <x:tableColumn id="5" name="시가총액"/>
    <x:tableColumn id="6" name="가격 출처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1" name="Data1" displayName="Data1" ref="A5:I27" headerRowCount="1" totalsRowCount="0" totalsRowShown="0">
  <x:autoFilter ref="A5:I27"/>
  <x:tableColumns count="9">
    <x:tableColumn id="1" name="코드"/>
    <x:tableColumn id="2" name="기업"/>
    <x:tableColumn id="3" name="핵심 사업"/>
    <x:tableColumn id="4" name="종가(원)"/>
    <x:tableColumn id="5" name="52주고가"/>
    <x:tableColumn id="6" name="52주대비"/>
    <x:tableColumn id="7" name="종합점수"/>
    <x:tableColumn id="8" name="신뢰도 / 구분"/>
    <x:tableColumn id="9" name="핵심 반대 논거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2" name="Data2" displayName="Data2" ref="A32:K54" headerRowCount="1" totalsRowCount="0" totalsRowShown="0">
  <x:autoFilter ref="A32:K54"/>
  <x:tableColumns count="11">
    <x:tableColumn id="1" name="코드"/>
    <x:tableColumn id="2" name="기업"/>
    <x:tableColumn id="3" name="2024 매출"/>
    <x:tableColumn id="4" name="2024 OP"/>
    <x:tableColumn id="5" name="2025 매출"/>
    <x:tableColumn id="6" name="2025 OP"/>
    <x:tableColumn id="7" name="최신 기간"/>
    <x:tableColumn id="8" name="최신 매출"/>
    <x:tableColumn id="9" name="최신 OP"/>
    <x:tableColumn id="10" name="최신 OP마진"/>
    <x:tableColumn id="11" name="출처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3" name="Data3" displayName="Data3" ref="A59:L81" headerRowCount="1" totalsRowCount="0" totalsRowShown="0">
  <x:autoFilter ref="A59:L81"/>
  <x:tableColumns count="12">
    <x:tableColumn id="1" name="코드"/>
    <x:tableColumn id="2" name="기업"/>
    <x:tableColumn id="3" name="PER(2025)"/>
    <x:tableColumn id="4" name="PBR(2025)"/>
    <x:tableColumn id="5" name="PSR(2025)"/>
    <x:tableColumn id="6" name="EV/EBITDA"/>
    <x:tableColumn id="7" name="장기 최고가"/>
    <x:tableColumn id="8" name="고점 기준일"/>
    <x:tableColumn id="9" name="장기 고점대비"/>
    <x:tableColumn id="10" name="순차입금"/>
    <x:tableColumn id="11" name="주요 자금 위험"/>
    <x:tableColumn id="12" name="지표 정의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4" name="Data4" displayName="Data4" ref="A96:O118" headerRowCount="1" totalsRowCount="0" totalsRowShown="0">
  <x:autoFilter ref="A96:O118"/>
  <x:tableColumns count="15">
    <x:tableColumn id="1" name="코드"/>
    <x:tableColumn id="2" name="기업"/>
    <x:tableColumn id="3" name="성장/20"/>
    <x:tableColumn id="4" name="기술/20"/>
    <x:tableColumn id="5" name="이익/20"/>
    <x:tableColumn id="6" name="재무/15"/>
    <x:tableColumn id="7" name="가치/15"/>
    <x:tableColumn id="8" name="촉매/10"/>
    <x:tableColumn id="9" name="합계"/>
    <x:tableColumn id="10" name="성장 근거"/>
    <x:tableColumn id="11" name="기술 근거"/>
    <x:tableColumn id="12" name="이익 근거"/>
    <x:tableColumn id="13" name="재무 근거"/>
    <x:tableColumn id="14" name="가치 근거"/>
    <x:tableColumn id="15" name="촉매 근거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5" name="Data5" displayName="Data5" ref="A124:F146" headerRowCount="1" totalsRowCount="0" totalsRowShown="0">
  <x:autoFilter ref="A124:F146"/>
  <x:tableColumns count="6">
    <x:tableColumn id="1" name="코드"/>
    <x:tableColumn id="2" name="기업"/>
    <x:tableColumn id="3" name="주가 기준일"/>
    <x:tableColumn id="4" name="시가총액(억원)"/>
    <x:tableColumn id="5" name="52주 고점 날짜"/>
    <x:tableColumn id="6" name="가격 출처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Data8" displayName="Data8" ref="A5:H13" headerRowCount="1" totalsRowCount="0" totalsRowShown="0">
  <x:autoFilter ref="A5:H13"/>
  <x:tableColumns count="8">
    <x:tableColumn id="1" name="기업"/>
    <x:tableColumn id="2" name="티커"/>
    <x:tableColumn id="3" name="역할"/>
    <x:tableColumn id="4" name="최근 확인 성과"/>
    <x:tableColumn id="5" name="양산 / 수익 위험"/>
    <x:tableColumn id="6" name="2030 판단"/>
    <x:tableColumn id="7" name="기준일 주가"/>
    <x:tableColumn id="8" name="출처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ata9" displayName="Data9" ref="A19:D24" headerRowCount="1" totalsRowCount="0" totalsRowShown="0">
  <x:autoFilter ref="A19:D24"/>
  <x:tableColumns count="4">
    <x:tableColumn id="1" name="기업"/>
    <x:tableColumn id="2" name="현재 단계"/>
    <x:tableColumn id="3" name="미래 이정표"/>
    <x:tableColumn id="4" name="투자자가 확인할 숫자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Data10" displayName="Data10" ref="A5:F14" headerRowCount="1" totalsRowCount="0" totalsRowShown="0">
  <x:autoFilter ref="A5:F14"/>
  <x:tableColumns count="6">
    <x:tableColumn id="1" name="기업"/>
    <x:tableColumn id="2" name="티커"/>
    <x:tableColumn id="3" name="주력"/>
    <x:tableColumn id="4" name="산업 경쟁력 / 확인 성과"/>
    <x:tableColumn id="5" name="투자 위험"/>
    <x:tableColumn id="6" name="출처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Data11" displayName="Data11" ref="A5:H20" headerRowCount="1" totalsRowCount="0" totalsRowShown="0">
  <x:autoFilter ref="A5:H20"/>
  <x:tableColumns count="8">
    <x:tableColumn id="1" name="기술"/>
    <x:tableColumn id="2" name="2026 단계"/>
    <x:tableColumn id="3" name="장점 / 해결 과제"/>
    <x:tableColumn id="4" name="용도"/>
    <x:tableColumn id="5" name="대표기업"/>
    <x:tableColumn id="6" name="2030 판단"/>
    <x:tableColumn id="7" name="확실성"/>
    <x:tableColumn id="8" name="출처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Data12" displayName="Data12" ref="A25:F40" headerRowCount="1" totalsRowCount="0" totalsRowShown="0">
  <x:autoFilter ref="A25:F40"/>
  <x:tableColumns count="6">
    <x:tableColumn id="1" name="기술"/>
    <x:tableColumn id="2" name="현재 단계"/>
    <x:tableColumn id="3" name="시기"/>
    <x:tableColumn id="4" name="잠재시장 범위"/>
    <x:tableColumn id="5" name="대표기업"/>
    <x:tableColumn id="6" name="확실성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5" name="Data15" displayName="Data15" ref="A5:H12" headerRowCount="1" totalsRowCount="0" totalsRowShown="0">
  <x:autoFilter ref="A5:H12"/>
  <x:tableColumns count="8">
    <x:tableColumn id="1" name="연도"/>
    <x:tableColumn id="2" name="EV 수요"/>
    <x:tableColumn id="3" name="ESS 설치"/>
    <x:tableColumn id="4" name="기타 수요"/>
    <x:tableColumn id="5" name="합계 대용치"/>
    <x:tableColumn id="6" name="명목설비"/>
    <x:tableColumn id="7" name="수요/명목"/>
    <x:tableColumn id="8" name="자료 성격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6" name="Data16" displayName="Data16" ref="A16:G19" headerRowCount="1" totalsRowCount="0" totalsRowShown="0">
  <x:autoFilter ref="A16:G19"/>
  <x:tableColumns count="7">
    <x:tableColumn id="1" name="2030 비교"/>
    <x:tableColumn id="2" name="EV"/>
    <x:tableColumn id="3" name="ESS"/>
    <x:tableColumn id="4" name="기타"/>
    <x:tableColumn id="5" name="수요합계"/>
    <x:tableColumn id="6" name="명목설비"/>
    <x:tableColumn id="7" name="수요/명목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7" name="Data17" displayName="Data17" ref="A24:C30" headerRowCount="1" totalsRowCount="0" totalsRowShown="0">
  <x:autoFilter ref="A24:C30"/>
  <x:tableColumns count="3">
    <x:tableColumn id="1" name="입력/결과"/>
    <x:tableColumn id="2" name="값"/>
    <x:tableColumn id="3" name="설명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8" name="Data18" displayName="Data18" ref="A35:G41" headerRowCount="1" totalsRowCount="0" totalsRowShown="0">
  <x:autoFilter ref="A35:G41"/>
  <x:tableColumns count="7">
    <x:tableColumn id="1" name="지역"/>
    <x:tableColumn id="2" name="2026"/>
    <x:tableColumn id="3" name="2027"/>
    <x:tableColumn id="4" name="2028"/>
    <x:tableColumn id="5" name="2029"/>
    <x:tableColumn id="6" name="2030"/>
    <x:tableColumn id="7" name="성격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9" name="Data19" displayName="Data19" ref="A46:H51" headerRowCount="1" totalsRowCount="0" totalsRowShown="0">
  <x:autoFilter ref="A46:H51"/>
  <x:tableColumns count="8">
    <x:tableColumn id="1" name="연도"/>
    <x:tableColumn id="2" name="판매(백만대)"/>
    <x:tableColumn id="3" name="BEV 비중"/>
    <x:tableColumn id="4" name="BEV kWh"/>
    <x:tableColumn id="5" name="PHEV kWh"/>
    <x:tableColumn id="6" name="승용 GWh"/>
    <x:tableColumn id="7" name="기타 EV GWh"/>
    <x:tableColumn id="8" name="총 EV GWh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20" name="Data20" displayName="Data20" ref="A5:F10" headerRowCount="1" totalsRowCount="0" totalsRowShown="0">
  <x:autoFilter ref="A5:F10"/>
  <x:tableColumns count="6">
    <x:tableColumn id="1" name="연도"/>
    <x:tableColumn id="2" name="기준 단계"/>
    <x:tableColumn id="3" name="EV·ESS 조건"/>
    <x:tableColumn id="4" name="소재·공정 조건"/>
    <x:tableColumn id="5" name="이익 / 재무 판정"/>
    <x:tableColumn id="6" name="실패 시 변화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21" name="Data21" displayName="Data21" ref="A14:E20" headerRowCount="1" totalsRowCount="0" totalsRowShown="0">
  <x:autoFilter ref="A14:E20"/>
  <x:tableColumns count="5">
    <x:tableColumn id="1" name="분야"/>
    <x:tableColumn id="2" name="2026 판단"/>
    <x:tableColumn id="3" name="회복의 필요 조건"/>
    <x:tableColumn id="4" name="조건부 창"/>
    <x:tableColumn id="5" name="위험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2" name="Data22" displayName="Data22" ref="A5:K15" headerRowCount="1" totalsRowCount="0" totalsRowShown="0">
  <x:autoFilter ref="A5:K15"/>
  <x:tableColumns count="11">
    <x:tableColumn id="1" name="순위"/>
    <x:tableColumn id="2" name="기업"/>
    <x:tableColumn id="3" name="성장20"/>
    <x:tableColumn id="4" name="기술20"/>
    <x:tableColumn id="5" name="이익20"/>
    <x:tableColumn id="6" name="재무15"/>
    <x:tableColumn id="7" name="가치15"/>
    <x:tableColumn id="8" name="촉매10"/>
    <x:tableColumn id="9" name="합계100"/>
    <x:tableColumn id="10" name="신뢰도"/>
    <x:tableColumn id="11" name="현재 판단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3" name="Data23" displayName="Data23" ref="A5:K10" headerRowCount="1" totalsRowCount="0" totalsRowShown="0">
  <x:autoFilter ref="A5:K10"/>
  <x:tableColumns count="11">
    <x:tableColumn id="1" name="기업"/>
    <x:tableColumn id="2" name="현재가"/>
    <x:tableColumn id="3" name="방식"/>
    <x:tableColumn id="4" name="비관 현재가치"/>
    <x:tableColumn id="5" name="기준 현재가치"/>
    <x:tableColumn id="6" name="낙관 현재가치"/>
    <x:tableColumn id="7" name="기준 상승여력"/>
    <x:tableColumn id="8" name="검토가격(15%여유)"/>
    <x:tableColumn id="9" name="점수"/>
    <x:tableColumn id="10" name="상태"/>
    <x:tableColumn id="11" name="논리 훼손 조건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4" name="Data24" displayName="Data24" ref="A16:I21" headerRowCount="1" totalsRowCount="0" totalsRowShown="0">
  <x:autoFilter ref="A16:I21"/>
  <x:tableColumns count="9">
    <x:tableColumn id="1" name="기업"/>
    <x:tableColumn id="2" name="비관 EPS/BPS"/>
    <x:tableColumn id="3" name="기준 EPS/BPS"/>
    <x:tableColumn id="4" name="낙관 EPS/BPS"/>
    <x:tableColumn id="5" name="비관 배수"/>
    <x:tableColumn id="6" name="기준 배수"/>
    <x:tableColumn id="7" name="낙관 배수"/>
    <x:tableColumn id="8" name="할인율"/>
    <x:tableColumn id="9" name="연수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5" name="Data25" displayName="Data25" ref="A26:F46" headerRowCount="1" totalsRowCount="0" totalsRowShown="0">
  <x:autoFilter ref="A26:F46"/>
  <x:tableColumns count="6">
    <x:tableColumn id="1" name="기업"/>
    <x:tableColumn id="2" name="연도"/>
    <x:tableColumn id="3" name="매출(조원)"/>
    <x:tableColumn id="4" name="OP마진"/>
    <x:tableColumn id="5" name="OP(조원)"/>
    <x:tableColumn id="6" name="가정의 성격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6" name="Data26" displayName="Data26" ref="A51:E56" headerRowCount="1" totalsRowCount="0" totalsRowShown="0">
  <x:autoFilter ref="A51:E56"/>
  <x:tableColumns count="5">
    <x:tableColumn id="1" name="기업"/>
    <x:tableColumn id="2" name="2027 매출"/>
    <x:tableColumn id="3" name="2030 매출"/>
    <x:tableColumn id="4" name="연평균 성장률"/>
    <x:tableColumn id="5" name="계산 기간"/>
  </x:tableColumns>
  <x:tableStyleInfo name="TableStyleMedium2" showFirstColumn="0" showLastColumn="0" showRowStripes="1" showColumnStripes="0"/>
</x:table>
</file>

<file path=xl/tables/table25.xml><?xml version="1.0" encoding="utf-8"?>
<x:table xmlns:x="http://schemas.openxmlformats.org/spreadsheetml/2006/main" id="27" name="Data27" displayName="Data27" ref="A5:G15" headerRowCount="1" totalsRowCount="0" totalsRowShown="0">
  <x:autoFilter ref="A5:G15"/>
  <x:tableColumns count="7">
    <x:tableColumn id="1" name="지표"/>
    <x:tableColumn id="2" name="성격"/>
    <x:tableColumn id="3" name="현재 수준 / 확인 상태"/>
    <x:tableColumn id="4" name="개선 판정 기준(자체)"/>
    <x:tableColumn id="5" name="투자 의미"/>
    <x:tableColumn id="6" name="확인처"/>
    <x:tableColumn id="7" name="출처"/>
  </x:tableColumns>
  <x:tableStyleInfo name="TableStyleMedium2" showFirstColumn="0" showLastColumn="0" showRowStripes="1" showColumnStripes="0"/>
</x:table>
</file>

<file path=xl/tables/table26.xml><?xml version="1.0" encoding="utf-8"?>
<x:table xmlns:x="http://schemas.openxmlformats.org/spreadsheetml/2006/main" id="13" name="Data13" displayName="Data13" ref="A5:F14" headerRowCount="1" totalsRowCount="0" totalsRowShown="0">
  <x:autoFilter ref="A5:F14"/>
  <x:tableColumns count="6">
    <x:tableColumn id="1" name="가정"/>
    <x:tableColumn id="2" name="비관"/>
    <x:tableColumn id="3" name="기준"/>
    <x:tableColumn id="4" name="낙관"/>
    <x:tableColumn id="5" name="활성값"/>
    <x:tableColumn id="6" name="정의 / 근거"/>
  </x:tableColumns>
  <x:tableStyleInfo name="TableStyleMedium2" showFirstColumn="0" showLastColumn="0" showRowStripes="1" showColumnStripes="0"/>
</x:table>
</file>

<file path=xl/tables/table27.xml><?xml version="1.0" encoding="utf-8"?>
<x:table xmlns:x="http://schemas.openxmlformats.org/spreadsheetml/2006/main" id="14" name="Data14" displayName="Data14" ref="A19:F130" headerRowCount="1" totalsRowCount="0" totalsRowShown="0">
  <x:autoFilter ref="A19:F130"/>
  <x:tableColumns count="6">
    <x:tableColumn id="1" name="ID"/>
    <x:tableColumn id="2" name="자료명"/>
    <x:tableColumn id="3" name="문서/자료일"/>
    <x:tableColumn id="4" name="자료 종류"/>
    <x:tableColumn id="5" name="열람일"/>
    <x:tableColumn id="6" name="원문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8cbbda3aa92436a" /><Relationship Type="http://schemas.openxmlformats.org/officeDocument/2006/relationships/table" Target="/xl/tables/table2.xml" Id="R05c0f4c7407f4e4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25b2141b7ce04744" /><Relationship Type="http://schemas.openxmlformats.org/officeDocument/2006/relationships/table" Target="/xl/tables/table4.xml" Id="R0abd47185edf42de" /><Relationship Type="http://schemas.openxmlformats.org/officeDocument/2006/relationships/table" Target="/xl/tables/table5.xml" Id="R3ed89a3f160b458d" /><Relationship Type="http://schemas.openxmlformats.org/officeDocument/2006/relationships/table" Target="/xl/tables/table6.xml" Id="Raba754c4292e48b8" /><Relationship Type="http://schemas.openxmlformats.org/officeDocument/2006/relationships/table" Target="/xl/tables/table7.xml" Id="R761b69e5b07645a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8.xml" Id="R070bdf0a7f5c407c" /><Relationship Type="http://schemas.openxmlformats.org/officeDocument/2006/relationships/table" Target="/xl/tables/table9.xml" Id="R2341c9d3a6e34c0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0.xml" Id="R7d99417ac95a4f3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1.xml" Id="Rd403b7206572463f" /><Relationship Type="http://schemas.openxmlformats.org/officeDocument/2006/relationships/table" Target="/xl/tables/table12.xml" Id="R8677ee7474aa446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5e1b0906a0b44a30" /><Relationship Type="http://schemas.openxmlformats.org/officeDocument/2006/relationships/table" Target="/xl/tables/table13.xml" Id="R67b3ab814c984126" /><Relationship Type="http://schemas.openxmlformats.org/officeDocument/2006/relationships/table" Target="/xl/tables/table14.xml" Id="R54d8aaf85cdf48c5" /><Relationship Type="http://schemas.openxmlformats.org/officeDocument/2006/relationships/table" Target="/xl/tables/table15.xml" Id="Rc0881b757fd044fc" /><Relationship Type="http://schemas.openxmlformats.org/officeDocument/2006/relationships/table" Target="/xl/tables/table16.xml" Id="R0bdc1945253a432f" /><Relationship Type="http://schemas.openxmlformats.org/officeDocument/2006/relationships/table" Target="/xl/tables/table17.xml" Id="R1c8e98c18978446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18.xml" Id="R8343db0a0f64423e" /><Relationship Type="http://schemas.openxmlformats.org/officeDocument/2006/relationships/table" Target="/xl/tables/table19.xml" Id="R034e3df67d2942f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20.xml" Id="Rcf71e31f041e4a6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21.xml" Id="R37e83842c0ba4a83" /><Relationship Type="http://schemas.openxmlformats.org/officeDocument/2006/relationships/table" Target="/xl/tables/table22.xml" Id="R9e72bf471f9f4021" /><Relationship Type="http://schemas.openxmlformats.org/officeDocument/2006/relationships/table" Target="/xl/tables/table23.xml" Id="R5342df1cb7504d93" /><Relationship Type="http://schemas.openxmlformats.org/officeDocument/2006/relationships/table" Target="/xl/tables/table24.xml" Id="R24b0846e3283477d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25.xml" Id="Rd4810f557e6644b7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26.xml" Id="Ra192218488b64d50" /><Relationship Type="http://schemas.openxmlformats.org/officeDocument/2006/relationships/table" Target="/xl/tables/table27.xml" Id="Rf9afb619deef4719" /></Relationships>
</file>

<file path=xl/worksheets/sheet1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.110000610351562" hidden="0" customWidth="1"/>
    <x:col min="2" max="2" width="21.110000610351562" hidden="0" customWidth="1"/>
    <x:col min="3" max="3" width="8.329999923706055" hidden="0" customWidth="1"/>
    <x:col min="4" max="4" width="18.329999923706055" hidden="0" customWidth="1"/>
    <x:col min="5" max="5" width="9.4399995803833" hidden="0" customWidth="1"/>
    <x:col min="6" max="6" width="11.109999656677246" hidden="0" customWidth="1"/>
    <x:col min="7" max="7" width="40" hidden="0" customWidth="1"/>
    <x:col min="8" max="8" width="26.670000076293945" hidden="0" customWidth="1"/>
    <x:col min="9" max="9" width="27.780000686645508" hidden="0" customWidth="1"/>
    <x:col min="10" max="10" width="12.220000267028809" hidden="0" customWidth="1"/>
  </x:cols>
  <x:sheetData>
    <x:row r="2">
      <x:c r="A2" s="1" t="str">
        <x:v>글로벌 핵심 상장기업 20</x:v>
      </x:c>
    </x:row>
    <x:row r="3">
      <x:c r="A3" s="3" t="str">
        <x:v>산업상 중요도 목록 · 한국 외 현재 주가·동일 기준 배수 미확보로 투자점수 미부여</x:v>
      </x:c>
    </x:row>
    <x:row r="5" ht="36" customHeight="1">
      <x:c r="A5" s="9" t="str">
        <x:v>기업</x:v>
      </x:c>
      <x:c r="B5" s="9" t="str">
        <x:v>상장 티커</x:v>
      </x:c>
      <x:c r="C5" s="9" t="str">
        <x:v>국가</x:v>
      </x:c>
      <x:c r="D5" s="9" t="str">
        <x:v>주력사업</x:v>
      </x:c>
      <x:c r="E5" s="9" t="str">
        <x:v>기술/20</x:v>
      </x:c>
      <x:c r="F5" s="9" t="str">
        <x:v>투자 판단</x:v>
      </x:c>
      <x:c r="G5" s="9" t="str">
        <x:v>최근 확인 사실</x:v>
      </x:c>
      <x:c r="H5" s="9" t="str">
        <x:v>경쟁우위</x:v>
      </x:c>
      <x:c r="I5" s="9" t="str">
        <x:v>핵심 위험</x:v>
      </x:c>
      <x:c r="J5" s="9" t="str">
        <x:v>출처</x:v>
      </x:c>
    </x:row>
    <x:row r="6" ht="42" customHeight="1">
      <x:c r="A6" s="6" t="str">
        <x:v>CATL</x:v>
      </x:c>
      <x:c r="B6" s="6" t="str">
        <x:v>300750 SZ / 03750 HK</x:v>
      </x:c>
      <x:c r="C6" s="6" t="str">
        <x:v>중국</x:v>
      </x:c>
      <x:c r="D6" s="6" t="str">
        <x:v>LFP·NCM·ESS 셀</x:v>
      </x:c>
      <x:c r="E6" s="6" t="n">
        <x:v>20</x:v>
      </x:c>
      <x:c r="F6" s="6" t="str">
        <x:v>관찰</x:v>
      </x:c>
      <x:c r="G6" s="6" t="str">
        <x:v>2025 매출 4,237억 CNY, 순익 722억; 판매 661GWh</x:v>
      </x:c>
      <x:c r="H6" s="6" t="str">
        <x:v>대형 고객·공정·재료 통합</x:v>
      </x:c>
      <x:c r="I6" s="6" t="str">
        <x:v>중국 가격경쟁·규제</x:v>
      </x:c>
      <x:c r="J6" s="6" t="str">
        <x:v>S28/S29</x:v>
      </x:c>
    </x:row>
    <x:row r="7" ht="42" customHeight="1">
      <x:c r="A7" s="10" t="str">
        <x:v>BYD</x:v>
      </x:c>
      <x:c r="B7" s="10" t="str">
        <x:v>002594 SZ / 01211 HK</x:v>
      </x:c>
      <x:c r="C7" s="10" t="str">
        <x:v>중국</x:v>
      </x:c>
      <x:c r="D7" s="10" t="str">
        <x:v>완성차·배터리</x:v>
      </x:c>
      <x:c r="E7" s="10" t="n">
        <x:v>19</x:v>
      </x:c>
      <x:c r="F7" s="10" t="str">
        <x:v>관찰</x:v>
      </x:c>
      <x:c r="G7" s="10" t="str">
        <x:v>배터리 독립 손익·가동률 확인 불가</x:v>
      </x:c>
      <x:c r="H7" s="10" t="str">
        <x:v>차량·셀 수직계열</x:v>
      </x:c>
      <x:c r="I7" s="10" t="str">
        <x:v>차량 마진과 셀 경제성 혼재</x:v>
      </x:c>
      <x:c r="J7" s="10" t="str">
        <x:v>S03/S32</x:v>
      </x:c>
    </x:row>
    <x:row r="8" ht="42" customHeight="1">
      <x:c r="A8" s="6" t="str">
        <x:v>LG에너지솔루션</x:v>
      </x:c>
      <x:c r="B8" s="6" t="str">
        <x:v>373220 KRX</x:v>
      </x:c>
      <x:c r="C8" s="6" t="str">
        <x:v>한국</x:v>
      </x:c>
      <x:c r="D8" s="6" t="str">
        <x:v>EV·ESS 셀</x:v>
      </x:c>
      <x:c r="E8" s="6" t="n">
        <x:v>18</x:v>
      </x:c>
      <x:c r="F8" s="6" t="str">
        <x:v>75/100</x:v>
      </x:c>
      <x:c r="G8" s="6" t="str">
        <x:v>Q3 잠정 OP 7,560억원; AMPC 제외 3,391억원</x:v>
      </x:c>
      <x:c r="H8" s="6" t="str">
        <x:v>비중국 현지 공급</x:v>
      </x:c>
      <x:c r="I8" s="6" t="str">
        <x:v>보상금·투자 회수</x:v>
      </x:c>
      <x:c r="J8" s="6" t="str">
        <x:v>S17/S18</x:v>
      </x:c>
    </x:row>
    <x:row r="9" ht="42" customHeight="1">
      <x:c r="A9" s="10" t="str">
        <x:v>삼성SDI</x:v>
      </x:c>
      <x:c r="B9" s="10" t="str">
        <x:v>006400 KRX</x:v>
      </x:c>
      <x:c r="C9" s="10" t="str">
        <x:v>한국</x:v>
      </x:c>
      <x:c r="D9" s="10" t="str">
        <x:v>각형·원통·ESS</x:v>
      </x:c>
      <x:c r="E9" s="10" t="n">
        <x:v>19</x:v>
      </x:c>
      <x:c r="F9" s="10" t="str">
        <x:v>71/100</x:v>
      </x:c>
      <x:c r="G9" s="10" t="str">
        <x:v>Q2 OP 2,038억원; 지원·환급 분리 불가</x:v>
      </x:c>
      <x:c r="H9" s="10" t="str">
        <x:v>각형·고출력·고체 전해질</x:v>
      </x:c>
      <x:c r="I9" s="10" t="str">
        <x:v>LFP 원가·램프업</x:v>
      </x:c>
      <x:c r="J9" s="10" t="str">
        <x:v>S19/S43</x:v>
      </x:c>
    </x:row>
    <x:row r="10" ht="42" customHeight="1">
      <x:c r="A10" s="6" t="str">
        <x:v>EVE Energy</x:v>
      </x:c>
      <x:c r="B10" s="6" t="str">
        <x:v>300014 SZ</x:v>
      </x:c>
      <x:c r="C10" s="6" t="str">
        <x:v>중국</x:v>
      </x:c>
      <x:c r="D10" s="6" t="str">
        <x:v>EV·ESS 셀</x:v>
      </x:c>
      <x:c r="E10" s="6" t="n">
        <x:v>17</x:v>
      </x:c>
      <x:c r="F10" s="6" t="str">
        <x:v>관찰</x:v>
      </x:c>
      <x:c r="G10" s="6" t="str">
        <x:v>1~8월 EV 사용 29.5GWh, +53.9%</x:v>
      </x:c>
      <x:c r="H10" s="6" t="str">
        <x:v>ESS 대형셀·제품군</x:v>
      </x:c>
      <x:c r="I10" s="6" t="str">
        <x:v>증설·가격경쟁</x:v>
      </x:c>
      <x:c r="J10" s="6" t="str">
        <x:v>S03/S56</x:v>
      </x:c>
    </x:row>
    <x:row r="11" ht="42" customHeight="1">
      <x:c r="A11" s="10" t="str">
        <x:v>Gotion</x:v>
      </x:c>
      <x:c r="B11" s="10" t="str">
        <x:v>002074 SZ</x:v>
      </x:c>
      <x:c r="C11" s="10" t="str">
        <x:v>중국</x:v>
      </x:c>
      <x:c r="D11" s="10" t="str">
        <x:v>LFP·LMFP 셀</x:v>
      </x:c>
      <x:c r="E11" s="10" t="n">
        <x:v>16</x:v>
      </x:c>
      <x:c r="F11" s="10" t="str">
        <x:v>관찰</x:v>
      </x:c>
      <x:c r="G11" s="10" t="str">
        <x:v>H1 매출 277.76억 CNY; 1~8월 41.5GWh</x:v>
      </x:c>
      <x:c r="H11" s="10" t="str">
        <x:v>LFP·해외 현지화</x:v>
      </x:c>
      <x:c r="I11" s="10" t="str">
        <x:v>합작·수율</x:v>
      </x:c>
      <x:c r="J11" s="10" t="str">
        <x:v>S03/S55</x:v>
      </x:c>
    </x:row>
    <x:row r="12" ht="42" customHeight="1">
      <x:c r="A12" s="6" t="str">
        <x:v>CALB</x:v>
      </x:c>
      <x:c r="B12" s="6" t="str">
        <x:v>03931 HK</x:v>
      </x:c>
      <x:c r="C12" s="6" t="str">
        <x:v>중국</x:v>
      </x:c>
      <x:c r="D12" s="6" t="str">
        <x:v>LFP·NCM 셀</x:v>
      </x:c>
      <x:c r="E12" s="6" t="n">
        <x:v>16</x:v>
      </x:c>
      <x:c r="F12" s="6" t="str">
        <x:v>관찰</x:v>
      </x:c>
      <x:c r="G12" s="6" t="str">
        <x:v>1~8월 EV 사용 44.4GWh, +32.6%</x:v>
      </x:c>
      <x:c r="H12" s="6" t="str">
        <x:v>중국 OEM 고객</x:v>
      </x:c>
      <x:c r="I12" s="6" t="str">
        <x:v>가격·해외 인증</x:v>
      </x:c>
      <x:c r="J12" s="6" t="str">
        <x:v>S03</x:v>
      </x:c>
    </x:row>
    <x:row r="13" ht="42" customHeight="1">
      <x:c r="A13" s="10" t="str">
        <x:v>Panasonic Holdings</x:v>
      </x:c>
      <x:c r="B13" s="10" t="str">
        <x:v>6752 TSE</x:v>
      </x:c>
      <x:c r="C13" s="10" t="str">
        <x:v>일본</x:v>
      </x:c>
      <x:c r="D13" s="10" t="str">
        <x:v>원통형·지주</x:v>
      </x:c>
      <x:c r="E13" s="10" t="n">
        <x:v>18</x:v>
      </x:c>
      <x:c r="F13" s="10" t="str">
        <x:v>관찰</x:v>
      </x:c>
      <x:c r="G13" s="10" t="str">
        <x:v>2026 R&amp;D 거점 확장; 연결 전체와 Energy 구분</x:v>
      </x:c>
      <x:c r="H13" s="10" t="str">
        <x:v>원통형 품질·미국 기반</x:v>
      </x:c>
      <x:c r="I13" s="10" t="str">
        <x:v>고객 집중·현지 원가</x:v>
      </x:c>
      <x:c r="J13" s="10" t="str">
        <x:v>S41</x:v>
      </x:c>
    </x:row>
    <x:row r="14" ht="42" customHeight="1">
      <x:c r="A14" s="6" t="str">
        <x:v>Tesla</x:v>
      </x:c>
      <x:c r="B14" s="6" t="str">
        <x:v>TSLA Nasdaq</x:v>
      </x:c>
      <x:c r="C14" s="6" t="str">
        <x:v>미국</x:v>
      </x:c>
      <x:c r="D14" s="6" t="str">
        <x:v>자동차·ESS 통합</x:v>
      </x:c>
      <x:c r="E14" s="6" t="n">
        <x:v>18</x:v>
      </x:c>
      <x:c r="F14" s="6" t="str">
        <x:v>관찰</x:v>
      </x:c>
      <x:c r="G14" s="6" t="str">
        <x:v>Q3 ESS 13.7GWh 설치; EV 인도 486,532대</x:v>
      </x:c>
      <x:c r="H14" s="6" t="str">
        <x:v>시스템·소프트웨어·판매망</x:v>
      </x:c>
      <x:c r="I14" s="6" t="str">
        <x:v>셀 외부 조달·주가 기대</x:v>
      </x:c>
      <x:c r="J14" s="6" t="str">
        <x:v>S33</x:v>
      </x:c>
    </x:row>
    <x:row r="15" ht="42" customHeight="1">
      <x:c r="A15" s="10" t="str">
        <x:v>SK이노베이션 / SK온</x:v>
      </x:c>
      <x:c r="B15" s="10" t="str">
        <x:v>096770 KRX / 비상장</x:v>
      </x:c>
      <x:c r="C15" s="10" t="str">
        <x:v>한국</x:v>
      </x:c>
      <x:c r="D15" s="10" t="str">
        <x:v>에너지·배터리</x:v>
      </x:c>
      <x:c r="E15" s="10" t="n">
        <x:v>17</x:v>
      </x:c>
      <x:c r="F15" s="10" t="str">
        <x:v>52/100</x:v>
      </x:c>
      <x:c r="G15" s="10" t="str">
        <x:v>SK온 Q2 OP 8,218억원, 보상금·세액공제 포함</x:v>
      </x:c>
      <x:c r="H15" s="10" t="str">
        <x:v>파우치·고니켈</x:v>
      </x:c>
      <x:c r="I15" s="10" t="str">
        <x:v>연결 구조·차입·일회성</x:v>
      </x:c>
      <x:c r="J15" s="10" t="str">
        <x:v>S20</x:v>
      </x:c>
    </x:row>
    <x:row r="16" ht="42" customHeight="1">
      <x:c r="A16" s="6" t="str">
        <x:v>포스코퓨처엠</x:v>
      </x:c>
      <x:c r="B16" s="6" t="str">
        <x:v>003670 KRX</x:v>
      </x:c>
      <x:c r="C16" s="6" t="str">
        <x:v>한국</x:v>
      </x:c>
      <x:c r="D16" s="6" t="str">
        <x:v>양극재·흑연</x:v>
      </x:c>
      <x:c r="E16" s="6" t="n">
        <x:v>15</x:v>
      </x:c>
      <x:c r="F16" s="6" t="str">
        <x:v>65/100</x:v>
      </x:c>
      <x:c r="G16" s="6" t="str">
        <x:v>Q2 OP 267억원; LFP 6조원 계약</x:v>
      </x:c>
      <x:c r="H16" s="6" t="str">
        <x:v>비중국 양·음극재</x:v>
      </x:c>
      <x:c r="I16" s="6" t="str">
        <x:v>수주 마진·증설 부담</x:v>
      </x:c>
      <x:c r="J16" s="6" t="str">
        <x:v>S21/S53</x:v>
      </x:c>
    </x:row>
    <x:row r="17" ht="42" customHeight="1">
      <x:c r="A17" s="10" t="str">
        <x:v>피엔티</x:v>
      </x:c>
      <x:c r="B17" s="10" t="str">
        <x:v>137400 KRX</x:v>
      </x:c>
      <x:c r="C17" s="10" t="str">
        <x:v>한국</x:v>
      </x:c>
      <x:c r="D17" s="10" t="str">
        <x:v>전극 제조장비</x:v>
      </x:c>
      <x:c r="E17" s="10" t="n">
        <x:v>17</x:v>
      </x:c>
      <x:c r="F17" s="10" t="str">
        <x:v>74/100</x:v>
      </x:c>
      <x:c r="G17" s="10" t="str">
        <x:v>H1 매출 2,190억, OP 125억원</x:v>
      </x:c>
      <x:c r="H17" s="10" t="str">
        <x:v>고속 정밀 공정</x:v>
      </x:c>
      <x:c r="I17" s="10" t="str">
        <x:v>검수·재고·중국 경쟁</x:v>
      </x:c>
      <x:c r="J17" s="10" t="str">
        <x:v>S22/S23</x:v>
      </x:c>
    </x:row>
    <x:row r="18" ht="42" customHeight="1">
      <x:c r="A18" s="6" t="str">
        <x:v>대주전자재료</x:v>
      </x:c>
      <x:c r="B18" s="6" t="str">
        <x:v>078600 KRX</x:v>
      </x:c>
      <x:c r="C18" s="6" t="str">
        <x:v>한국</x:v>
      </x:c>
      <x:c r="D18" s="6" t="str">
        <x:v>실리콘·전자 소재</x:v>
      </x:c>
      <x:c r="E18" s="6" t="n">
        <x:v>18</x:v>
      </x:c>
      <x:c r="F18" s="6" t="str">
        <x:v>66/100</x:v>
      </x:c>
      <x:c r="G18" s="6" t="str">
        <x:v>H1 매출 1,915억, 음극재 296억원</x:v>
      </x:c>
      <x:c r="H18" s="6" t="str">
        <x:v>고객 양산·공정</x:v>
      </x:c>
      <x:c r="I18" s="6" t="str">
        <x:v>페이스트 의존·고평가</x:v>
      </x:c>
      <x:c r="J18" s="6" t="str">
        <x:v>S24/S25</x:v>
      </x:c>
    </x:row>
    <x:row r="19" ht="42" customHeight="1">
      <x:c r="A19" s="10" t="str">
        <x:v>Albemarle</x:v>
      </x:c>
      <x:c r="B19" s="10" t="str">
        <x:v>ALB NYSE</x:v>
      </x:c>
      <x:c r="C19" s="10" t="str">
        <x:v>미국</x:v>
      </x:c>
      <x:c r="D19" s="10" t="str">
        <x:v>리튬·특수소재</x:v>
      </x:c>
      <x:c r="E19" s="10" t="n">
        <x:v>16</x:v>
      </x:c>
      <x:c r="F19" s="10" t="str">
        <x:v>관찰</x:v>
      </x:c>
      <x:c r="G19" s="10" t="str">
        <x:v>Q2 매출 17억 USD; 가격 회복 영향</x:v>
      </x:c>
      <x:c r="H19" s="10" t="str">
        <x:v>자원·정련 기반</x:v>
      </x:c>
      <x:c r="I19" s="10" t="str">
        <x:v>리튬 가격·CAPEX</x:v>
      </x:c>
      <x:c r="J19" s="10" t="str">
        <x:v>S38</x:v>
      </x:c>
    </x:row>
    <x:row r="20" ht="42" customHeight="1">
      <x:c r="A20" s="6" t="str">
        <x:v>EnerSys</x:v>
      </x:c>
      <x:c r="B20" s="6" t="str">
        <x:v>ENS NYSE</x:v>
      </x:c>
      <x:c r="C20" s="6" t="str">
        <x:v>미국</x:v>
      </x:c>
      <x:c r="D20" s="6" t="str">
        <x:v>산업·통신 백업</x:v>
      </x:c>
      <x:c r="E20" s="6" t="n">
        <x:v>15</x:v>
      </x:c>
      <x:c r="F20" s="6" t="str">
        <x:v>관찰</x:v>
      </x:c>
      <x:c r="G20" s="6" t="str">
        <x:v>FY2027Q1: 2026-07-05 종료 분기</x:v>
      </x:c>
      <x:c r="H20" s="6" t="str">
        <x:v>서비스·채널·산업 고객</x:v>
      </x:c>
      <x:c r="I20" s="6" t="str">
        <x:v>기술 전환·산업 경기</x:v>
      </x:c>
      <x:c r="J20" s="6" t="str">
        <x:v>S39</x:v>
      </x:c>
    </x:row>
    <x:row r="21" ht="42" customHeight="1">
      <x:c r="A21" s="10" t="str">
        <x:v>Fluence</x:v>
      </x:c>
      <x:c r="B21" s="10" t="str">
        <x:v>FLNC Nasdaq</x:v>
      </x:c>
      <x:c r="C21" s="10" t="str">
        <x:v>미국</x:v>
      </x:c>
      <x:c r="D21" s="10" t="str">
        <x:v>ESS 시스템 통합</x:v>
      </x:c>
      <x:c r="E21" s="10" t="n">
        <x:v>15</x:v>
      </x:c>
      <x:c r="F21" s="10" t="str">
        <x:v>고위험 관찰</x:v>
      </x:c>
      <x:c r="G21" s="10" t="str">
        <x:v>FY2026Q3 순손실 4,430만 USD</x:v>
      </x:c>
      <x:c r="H21" s="10" t="str">
        <x:v>소프트웨어·프로젝트</x:v>
      </x:c>
      <x:c r="I21" s="10" t="str">
        <x:v>인식 지연·보증·현금</x:v>
      </x:c>
      <x:c r="J21" s="10" t="str">
        <x:v>S40</x:v>
      </x:c>
    </x:row>
    <x:row r="22" ht="42" customHeight="1">
      <x:c r="A22" s="6" t="str">
        <x:v>Amprius</x:v>
      </x:c>
      <x:c r="B22" s="6" t="str">
        <x:v>AMPX NYSE</x:v>
      </x:c>
      <x:c r="C22" s="6" t="str">
        <x:v>미국</x:v>
      </x:c>
      <x:c r="D22" s="6" t="str">
        <x:v>고실리콘 셀</x:v>
      </x:c>
      <x:c r="E22" s="6" t="n">
        <x:v>17</x:v>
      </x:c>
      <x:c r="F22" s="6" t="str">
        <x:v>고위험 관찰</x:v>
      </x:c>
      <x:c r="G22" s="6" t="str">
        <x:v>Q2 매출 2.3배; 매출총이익률 27%</x:v>
      </x:c>
      <x:c r="H22" s="6" t="str">
        <x:v>드론·고에너지 고객 출하</x:v>
      </x:c>
      <x:c r="I22" s="6" t="str">
        <x:v>규모 확대·조달</x:v>
      </x:c>
      <x:c r="J22" s="6" t="str">
        <x:v>S37</x:v>
      </x:c>
    </x:row>
    <x:row r="23" ht="42" customHeight="1">
      <x:c r="A23" s="10" t="str">
        <x:v>Enovix</x:v>
      </x:c>
      <x:c r="B23" s="10" t="str">
        <x:v>ENVX Nasdaq</x:v>
      </x:c>
      <x:c r="C23" s="10" t="str">
        <x:v>미국</x:v>
      </x:c>
      <x:c r="D23" s="10" t="str">
        <x:v>실리콘 셀</x:v>
      </x:c>
      <x:c r="E23" s="10" t="n">
        <x:v>17</x:v>
      </x:c>
      <x:c r="F23" s="10" t="str">
        <x:v>고위험 관찰</x:v>
      </x:c>
      <x:c r="G23" s="10" t="str">
        <x:v>Q2 AI1 2,100팩 출하; 연간 주문 5만팩</x:v>
      </x:c>
      <x:c r="H23" s="10" t="str">
        <x:v>구조 설계·고객 인증</x:v>
      </x:c>
      <x:c r="I23" s="10" t="str">
        <x:v>수율·현금소진</x:v>
      </x:c>
      <x:c r="J23" s="10" t="str">
        <x:v>S36</x:v>
      </x:c>
    </x:row>
    <x:row r="24" ht="42" customHeight="1">
      <x:c r="A24" s="6" t="str">
        <x:v>QuantumScape</x:v>
      </x:c>
      <x:c r="B24" s="6" t="str">
        <x:v>QS Nasdaq</x:v>
      </x:c>
      <x:c r="C24" s="6" t="str">
        <x:v>미국</x:v>
      </x:c>
      <x:c r="D24" s="6" t="str">
        <x:v>리튬메탈·고체 분리층</x:v>
      </x:c>
      <x:c r="E24" s="6" t="n">
        <x:v>18</x:v>
      </x:c>
      <x:c r="F24" s="6" t="str">
        <x:v>고위험 관찰</x:v>
      </x:c>
      <x:c r="G24" s="6" t="str">
        <x:v>Q2 순손실 9,820만, 유동성 8.59억 USD</x:v>
      </x:c>
      <x:c r="H24" s="6" t="str">
        <x:v>세라믹·무음극 접근</x:v>
      </x:c>
      <x:c r="I24" s="6" t="str">
        <x:v>파일럿→양산·희석</x:v>
      </x:c>
      <x:c r="J24" s="6" t="str">
        <x:v>S34</x:v>
      </x:c>
    </x:row>
    <x:row r="25" ht="42" customHeight="1">
      <x:c r="A25" s="10" t="str">
        <x:v>Solid Power</x:v>
      </x:c>
      <x:c r="B25" s="10" t="str">
        <x:v>SLDP Nasdaq</x:v>
      </x:c>
      <x:c r="C25" s="10" t="str">
        <x:v>미국</x:v>
      </x:c>
      <x:c r="D25" s="10" t="str">
        <x:v>황화물 전해질</x:v>
      </x:c>
      <x:c r="E25" s="10" t="n">
        <x:v>17</x:v>
      </x:c>
      <x:c r="F25" s="10" t="str">
        <x:v>고위험 관찰</x:v>
      </x:c>
      <x:c r="G25" s="10" t="str">
        <x:v>Q2 순손실 2,380만; 유동성 4.193억 USD</x:v>
      </x:c>
      <x:c r="H25" s="10" t="str">
        <x:v>전해질·라이선스</x:v>
      </x:c>
      <x:c r="I25" s="10" t="str">
        <x:v>샘플 매출·스케일</x:v>
      </x:c>
      <x:c r="J25" s="10" t="str">
        <x:v>S35</x:v>
      </x:c>
    </x:row>
    <x:row r="28">
      <x:c r="A28" s="17" t="str">
        <x:v>시장가치 확인 상태 | 미확인 주식수로 시가총액을 추정하지 않음</x:v>
      </x:c>
    </x:row>
    <x:row r="30" ht="36" customHeight="1">
      <x:c r="A30" s="9" t="str">
        <x:v>기업</x:v>
      </x:c>
      <x:c r="B30" s="9" t="str">
        <x:v>주가 기준일</x:v>
      </x:c>
      <x:c r="C30" s="9" t="str">
        <x:v>현재 주가</x:v>
      </x:c>
      <x:c r="D30" s="9" t="str">
        <x:v>통화</x:v>
      </x:c>
      <x:c r="E30" s="9" t="str">
        <x:v>시가총액</x:v>
      </x:c>
      <x:c r="F30" s="9" t="str">
        <x:v>가격 출처</x:v>
      </x:c>
    </x:row>
    <x:row r="31" ht="42" customHeight="1">
      <x:c r="A31" s="6" t="str">
        <x:v>CATL</x:v>
      </x:c>
      <x:c r="B31" s="6" t="str">
        <x:v>2026-10-13 확인 불가</x:v>
      </x:c>
      <x:c r="C31" s="13" t="str">
        <x:v>확인 불가</x:v>
      </x:c>
      <x:c r="D31" s="6" t="str">
        <x:v>확인 불가</x:v>
      </x:c>
      <x:c r="E31" s="6" t="str">
        <x:v>확인 불가</x:v>
      </x:c>
      <x:c r="F31" s="6" t="str">
        <x:v>확인 불가</x:v>
      </x:c>
    </x:row>
    <x:row r="32" ht="42" customHeight="1">
      <x:c r="A32" s="10" t="str">
        <x:v>BYD</x:v>
      </x:c>
      <x:c r="B32" s="10" t="str">
        <x:v>2026-10-13 확인 불가</x:v>
      </x:c>
      <x:c r="C32" s="14" t="str">
        <x:v>확인 불가</x:v>
      </x:c>
      <x:c r="D32" s="10" t="str">
        <x:v>확인 불가</x:v>
      </x:c>
      <x:c r="E32" s="10" t="str">
        <x:v>확인 불가</x:v>
      </x:c>
      <x:c r="F32" s="10" t="str">
        <x:v>확인 불가</x:v>
      </x:c>
    </x:row>
    <x:row r="33" ht="42" customHeight="1">
      <x:c r="A33" s="6" t="str">
        <x:v>LG에너지솔루션</x:v>
      </x:c>
      <x:c r="B33" s="6" t="str">
        <x:v>2026-10-13 KRX 종가</x:v>
      </x:c>
      <x:c r="C33" s="13" t="n">
        <x:v>410000</x:v>
      </x:c>
      <x:c r="D33" s="6" t="str">
        <x:v>KRW</x:v>
      </x:c>
      <x:c r="E33" s="6" t="str">
        <x:v>확인 불가</x:v>
      </x:c>
      <x:c r="F33" s="6" t="str">
        <x:v>Q01</x:v>
      </x:c>
    </x:row>
    <x:row r="34" ht="42" customHeight="1">
      <x:c r="A34" s="10" t="str">
        <x:v>삼성SDI</x:v>
      </x:c>
      <x:c r="B34" s="10" t="str">
        <x:v>2026-10-13 KRX 종가</x:v>
      </x:c>
      <x:c r="C34" s="14" t="n">
        <x:v>560000</x:v>
      </x:c>
      <x:c r="D34" s="10" t="str">
        <x:v>KRW</x:v>
      </x:c>
      <x:c r="E34" s="10" t="str">
        <x:v>확인 불가</x:v>
      </x:c>
      <x:c r="F34" s="10" t="str">
        <x:v>Q03</x:v>
      </x:c>
    </x:row>
    <x:row r="35" ht="42" customHeight="1">
      <x:c r="A35" s="6" t="str">
        <x:v>EVE Energy</x:v>
      </x:c>
      <x:c r="B35" s="6" t="str">
        <x:v>2026-10-13 확인 불가</x:v>
      </x:c>
      <x:c r="C35" s="13" t="str">
        <x:v>확인 불가</x:v>
      </x:c>
      <x:c r="D35" s="6" t="str">
        <x:v>확인 불가</x:v>
      </x:c>
      <x:c r="E35" s="6" t="str">
        <x:v>확인 불가</x:v>
      </x:c>
      <x:c r="F35" s="6" t="str">
        <x:v>확인 불가</x:v>
      </x:c>
    </x:row>
    <x:row r="36" ht="42" customHeight="1">
      <x:c r="A36" s="10" t="str">
        <x:v>Gotion</x:v>
      </x:c>
      <x:c r="B36" s="10" t="str">
        <x:v>2026-10-13 확인 불가</x:v>
      </x:c>
      <x:c r="C36" s="14" t="str">
        <x:v>확인 불가</x:v>
      </x:c>
      <x:c r="D36" s="10" t="str">
        <x:v>확인 불가</x:v>
      </x:c>
      <x:c r="E36" s="10" t="str">
        <x:v>확인 불가</x:v>
      </x:c>
      <x:c r="F36" s="10" t="str">
        <x:v>확인 불가</x:v>
      </x:c>
    </x:row>
    <x:row r="37" ht="42" customHeight="1">
      <x:c r="A37" s="6" t="str">
        <x:v>CALB</x:v>
      </x:c>
      <x:c r="B37" s="6" t="str">
        <x:v>2026-10-13 확인 불가</x:v>
      </x:c>
      <x:c r="C37" s="13" t="str">
        <x:v>확인 불가</x:v>
      </x:c>
      <x:c r="D37" s="6" t="str">
        <x:v>확인 불가</x:v>
      </x:c>
      <x:c r="E37" s="6" t="str">
        <x:v>확인 불가</x:v>
      </x:c>
      <x:c r="F37" s="6" t="str">
        <x:v>확인 불가</x:v>
      </x:c>
    </x:row>
    <x:row r="38" ht="42" customHeight="1">
      <x:c r="A38" s="10" t="str">
        <x:v>Panasonic Holdings</x:v>
      </x:c>
      <x:c r="B38" s="10" t="str">
        <x:v>2026-10-13 확인 불가</x:v>
      </x:c>
      <x:c r="C38" s="14" t="str">
        <x:v>확인 불가</x:v>
      </x:c>
      <x:c r="D38" s="10" t="str">
        <x:v>확인 불가</x:v>
      </x:c>
      <x:c r="E38" s="10" t="str">
        <x:v>확인 불가</x:v>
      </x:c>
      <x:c r="F38" s="10" t="str">
        <x:v>확인 불가</x:v>
      </x:c>
    </x:row>
    <x:row r="39" ht="42" customHeight="1">
      <x:c r="A39" s="6" t="str">
        <x:v>Tesla</x:v>
      </x:c>
      <x:c r="B39" s="6" t="str">
        <x:v>2026-10-13 확인 불가</x:v>
      </x:c>
      <x:c r="C39" s="13" t="str">
        <x:v>확인 불가</x:v>
      </x:c>
      <x:c r="D39" s="6" t="str">
        <x:v>확인 불가</x:v>
      </x:c>
      <x:c r="E39" s="6" t="str">
        <x:v>확인 불가</x:v>
      </x:c>
      <x:c r="F39" s="6" t="str">
        <x:v>확인 불가</x:v>
      </x:c>
    </x:row>
    <x:row r="40" ht="42" customHeight="1">
      <x:c r="A40" s="10" t="str">
        <x:v>SK이노베이션 / SK온</x:v>
      </x:c>
      <x:c r="B40" s="10" t="str">
        <x:v>2026-10-13 확인 불가</x:v>
      </x:c>
      <x:c r="C40" s="14" t="str">
        <x:v>확인 불가</x:v>
      </x:c>
      <x:c r="D40" s="10" t="str">
        <x:v>확인 불가</x:v>
      </x:c>
      <x:c r="E40" s="10" t="str">
        <x:v>확인 불가</x:v>
      </x:c>
      <x:c r="F40" s="10" t="str">
        <x:v>확인 불가</x:v>
      </x:c>
    </x:row>
    <x:row r="41" ht="42" customHeight="1">
      <x:c r="A41" s="6" t="str">
        <x:v>포스코퓨처엠</x:v>
      </x:c>
      <x:c r="B41" s="6" t="str">
        <x:v>2026-10-13 KRX 종가</x:v>
      </x:c>
      <x:c r="C41" s="13" t="n">
        <x:v>177200</x:v>
      </x:c>
      <x:c r="D41" s="6" t="str">
        <x:v>KRW</x:v>
      </x:c>
      <x:c r="E41" s="6" t="str">
        <x:v>확인 불가</x:v>
      </x:c>
      <x:c r="F41" s="6" t="str">
        <x:v>Q05</x:v>
      </x:c>
    </x:row>
    <x:row r="42" ht="42" customHeight="1">
      <x:c r="A42" s="10" t="str">
        <x:v>피엔티</x:v>
      </x:c>
      <x:c r="B42" s="10" t="str">
        <x:v>2026-10-13 KRX 종가</x:v>
      </x:c>
      <x:c r="C42" s="14" t="n">
        <x:v>31750</x:v>
      </x:c>
      <x:c r="D42" s="10" t="str">
        <x:v>KRW</x:v>
      </x:c>
      <x:c r="E42" s="10" t="str">
        <x:v>확인 불가</x:v>
      </x:c>
      <x:c r="F42" s="10" t="str">
        <x:v>Q02</x:v>
      </x:c>
    </x:row>
    <x:row r="43" ht="42" customHeight="1">
      <x:c r="A43" s="6" t="str">
        <x:v>대주전자재료</x:v>
      </x:c>
      <x:c r="B43" s="6" t="str">
        <x:v>2026-10-13 KRX 종가</x:v>
      </x:c>
      <x:c r="C43" s="13" t="n">
        <x:v>108800</x:v>
      </x:c>
      <x:c r="D43" s="6" t="str">
        <x:v>KRW</x:v>
      </x:c>
      <x:c r="E43" s="6" t="str">
        <x:v>확인 불가</x:v>
      </x:c>
      <x:c r="F43" s="6" t="str">
        <x:v>Q04</x:v>
      </x:c>
    </x:row>
    <x:row r="44" ht="42" customHeight="1">
      <x:c r="A44" s="10" t="str">
        <x:v>Albemarle</x:v>
      </x:c>
      <x:c r="B44" s="10" t="str">
        <x:v>2026-10-13 확인 불가</x:v>
      </x:c>
      <x:c r="C44" s="14" t="str">
        <x:v>확인 불가</x:v>
      </x:c>
      <x:c r="D44" s="10" t="str">
        <x:v>확인 불가</x:v>
      </x:c>
      <x:c r="E44" s="10" t="str">
        <x:v>확인 불가</x:v>
      </x:c>
      <x:c r="F44" s="10" t="str">
        <x:v>확인 불가</x:v>
      </x:c>
    </x:row>
    <x:row r="45" ht="42" customHeight="1">
      <x:c r="A45" s="6" t="str">
        <x:v>EnerSys</x:v>
      </x:c>
      <x:c r="B45" s="6" t="str">
        <x:v>2026-10-13 확인 불가</x:v>
      </x:c>
      <x:c r="C45" s="13" t="str">
        <x:v>확인 불가</x:v>
      </x:c>
      <x:c r="D45" s="6" t="str">
        <x:v>확인 불가</x:v>
      </x:c>
      <x:c r="E45" s="6" t="str">
        <x:v>확인 불가</x:v>
      </x:c>
      <x:c r="F45" s="6" t="str">
        <x:v>확인 불가</x:v>
      </x:c>
    </x:row>
    <x:row r="46" ht="42" customHeight="1">
      <x:c r="A46" s="10" t="str">
        <x:v>Fluence</x:v>
      </x:c>
      <x:c r="B46" s="10" t="str">
        <x:v>2026-10-13 확인 불가</x:v>
      </x:c>
      <x:c r="C46" s="14" t="str">
        <x:v>확인 불가</x:v>
      </x:c>
      <x:c r="D46" s="10" t="str">
        <x:v>확인 불가</x:v>
      </x:c>
      <x:c r="E46" s="10" t="str">
        <x:v>확인 불가</x:v>
      </x:c>
      <x:c r="F46" s="10" t="str">
        <x:v>확인 불가</x:v>
      </x:c>
    </x:row>
    <x:row r="47" ht="42" customHeight="1">
      <x:c r="A47" s="6" t="str">
        <x:v>Amprius</x:v>
      </x:c>
      <x:c r="B47" s="6" t="str">
        <x:v>2026-10-13 확인 불가</x:v>
      </x:c>
      <x:c r="C47" s="13" t="str">
        <x:v>확인 불가</x:v>
      </x:c>
      <x:c r="D47" s="6" t="str">
        <x:v>확인 불가</x:v>
      </x:c>
      <x:c r="E47" s="6" t="str">
        <x:v>확인 불가</x:v>
      </x:c>
      <x:c r="F47" s="6" t="str">
        <x:v>확인 불가</x:v>
      </x:c>
    </x:row>
    <x:row r="48" ht="42" customHeight="1">
      <x:c r="A48" s="10" t="str">
        <x:v>Enovix</x:v>
      </x:c>
      <x:c r="B48" s="10" t="str">
        <x:v>2026-10-13 확인 불가</x:v>
      </x:c>
      <x:c r="C48" s="14" t="str">
        <x:v>확인 불가</x:v>
      </x:c>
      <x:c r="D48" s="10" t="str">
        <x:v>확인 불가</x:v>
      </x:c>
      <x:c r="E48" s="10" t="str">
        <x:v>확인 불가</x:v>
      </x:c>
      <x:c r="F48" s="10" t="str">
        <x:v>확인 불가</x:v>
      </x:c>
    </x:row>
    <x:row r="49" ht="42" customHeight="1">
      <x:c r="A49" s="6" t="str">
        <x:v>QuantumScape</x:v>
      </x:c>
      <x:c r="B49" s="6" t="str">
        <x:v>2026-10-13 확인 불가</x:v>
      </x:c>
      <x:c r="C49" s="13" t="str">
        <x:v>확인 불가</x:v>
      </x:c>
      <x:c r="D49" s="6" t="str">
        <x:v>확인 불가</x:v>
      </x:c>
      <x:c r="E49" s="6" t="str">
        <x:v>확인 불가</x:v>
      </x:c>
      <x:c r="F49" s="6" t="str">
        <x:v>확인 불가</x:v>
      </x:c>
    </x:row>
    <x:row r="50" ht="42" customHeight="1">
      <x:c r="A50" s="10" t="str">
        <x:v>Solid Power</x:v>
      </x:c>
      <x:c r="B50" s="10" t="str">
        <x:v>2026-10-13 확인 불가</x:v>
      </x:c>
      <x:c r="C50" s="14" t="str">
        <x:v>확인 불가</x:v>
      </x:c>
      <x:c r="D50" s="10" t="str">
        <x:v>확인 불가</x:v>
      </x:c>
      <x:c r="E50" s="10" t="str">
        <x:v>확인 불가</x:v>
      </x:c>
      <x:c r="F50" s="10" t="str">
        <x:v>확인 불가</x:v>
      </x:c>
    </x:row>
  </x:sheetData>
  <x:pageMargins left="0.7" right="0.7" top="0.75" bottom="0.75" header="0.3" footer="0.3"/>
  <x:tableParts count="2">
    <x:tablePart xmlns:r="http://schemas.openxmlformats.org/officeDocument/2006/relationships" r:id="Rc8cbbda3aa92436a"/>
    <x:tablePart xmlns:r="http://schemas.openxmlformats.org/officeDocument/2006/relationships" r:id="R05c0f4c7407f4e44"/>
  </x:tableParts>
</x:worksheet>
</file>

<file path=xl/worksheets/sheet2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.109999656677246" hidden="0" customWidth="1"/>
    <x:col min="2" max="2" width="22.219999313354492" hidden="0" customWidth="1"/>
    <x:col min="3" max="3" width="22.219999313354492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6.670000076293945" hidden="0" customWidth="1"/>
    <x:col min="8" max="8" width="23.329999923706055" hidden="0" customWidth="1"/>
    <x:col min="9" max="9" width="33.33000183105469" hidden="0" customWidth="1"/>
    <x:col min="10" max="10" width="26.670000076293945" hidden="0" customWidth="1"/>
    <x:col min="11" max="11" width="26.670000076293945" hidden="0" customWidth="1"/>
    <x:col min="12" max="12" width="26.670000076293945" hidden="0" customWidth="1"/>
    <x:col min="13" max="13" width="26.670000076293945" hidden="0" customWidth="1"/>
    <x:col min="14" max="14" width="26.670000076293945" hidden="0" customWidth="1"/>
    <x:col min="15" max="15" width="26.670000076293945" hidden="0" customWidth="1"/>
  </x:cols>
  <x:sheetData>
    <x:row r="2">
      <x:c r="A2" s="1" t="str">
        <x:v>한국 22개사 | 실적·가격·평가</x:v>
      </x:c>
    </x:row>
    <x:row r="3">
      <x:c r="A3" s="3" t="str">
        <x:v>2026-10-13 KRX 종가 · 연간 재무는 억원 · 파란색=입력, 검정=수식, 확인 불가≠0</x:v>
      </x:c>
    </x:row>
    <x:row r="5" ht="36" customHeight="1">
      <x:c r="A5" s="9" t="str">
        <x:v>코드</x:v>
      </x:c>
      <x:c r="B5" s="9" t="str">
        <x:v>기업</x:v>
      </x:c>
      <x:c r="C5" s="9" t="str">
        <x:v>핵심 사업</x:v>
      </x:c>
      <x:c r="D5" s="9" t="str">
        <x:v>종가(원)</x:v>
      </x:c>
      <x:c r="E5" s="9" t="str">
        <x:v>52주고가</x:v>
      </x:c>
      <x:c r="F5" s="9" t="str">
        <x:v>52주대비</x:v>
      </x:c>
      <x:c r="G5" s="9" t="str">
        <x:v>종합점수</x:v>
      </x:c>
      <x:c r="H5" s="9" t="str">
        <x:v>신뢰도 / 구분</x:v>
      </x:c>
      <x:c r="I5" s="9" t="str">
        <x:v>핵심 반대 논거</x:v>
      </x:c>
    </x:row>
    <x:row r="6" ht="42" customHeight="1">
      <x:c r="A6" s="26" t="str">
        <x:v>373220</x:v>
      </x:c>
      <x:c r="B6" s="6" t="str">
        <x:v>LG에너지솔루션</x:v>
      </x:c>
      <x:c r="C6" s="6" t="str">
        <x:v>셀·ESS</x:v>
      </x:c>
      <x:c r="D6" s="28" t="n">
        <x:v>410000</x:v>
      </x:c>
      <x:c r="E6" s="28" t="n">
        <x:v>527000</x:v>
      </x:c>
      <x:c r="F6" s="15" t="n">
        <x:f>D6/E6-1</x:f>
        <x:v>-0.22201138519924102</x:v>
      </x:c>
      <x:c r="G6" s="11" t="n">
        <x:f>SUM(C97:H97)</x:f>
        <x:v>75</x:v>
      </x:c>
      <x:c r="H6" s="6" t="str">
        <x:v>B / 자체 정성평가</x:v>
      </x:c>
      <x:c r="I6" s="6" t="str">
        <x:v>현지 투자·JV 부담; 기준 현재가치보다 주가 높음</x:v>
      </x:c>
    </x:row>
    <x:row r="7" ht="42" customHeight="1">
      <x:c r="A7" s="27" t="str">
        <x:v>137400</x:v>
      </x:c>
      <x:c r="B7" s="10" t="str">
        <x:v>피엔티</x:v>
      </x:c>
      <x:c r="C7" s="10" t="str">
        <x:v>전극 장비</x:v>
      </x:c>
      <x:c r="D7" s="29" t="n">
        <x:v>31750</x:v>
      </x:c>
      <x:c r="E7" s="29" t="n">
        <x:v>62000</x:v>
      </x:c>
      <x:c r="F7" s="16" t="n">
        <x:f>D7/E7-1</x:f>
        <x:v>-0.4879032258064516</x:v>
      </x:c>
      <x:c r="G7" s="12" t="n">
        <x:f>SUM(C98:H98)</x:f>
        <x:v>74</x:v>
      </x:c>
      <x:c r="H7" s="10" t="str">
        <x:v>B / 자체 정성평가</x:v>
      </x:c>
      <x:c r="I7" s="10" t="str">
        <x:v>재고·채권·신사업 부담; 정상화 이익 대비 상대 우위</x:v>
      </x:c>
    </x:row>
    <x:row r="8" ht="42" customHeight="1">
      <x:c r="A8" s="26" t="str">
        <x:v>006400</x:v>
      </x:c>
      <x:c r="B8" s="6" t="str">
        <x:v>삼성SDI</x:v>
      </x:c>
      <x:c r="C8" s="6" t="str">
        <x:v>셀·ESS·전고체</x:v>
      </x:c>
      <x:c r="D8" s="28" t="n">
        <x:v>560000</x:v>
      </x:c>
      <x:c r="E8" s="28" t="n">
        <x:v>723000</x:v>
      </x:c>
      <x:c r="F8" s="15" t="n">
        <x:f>D8/E8-1</x:f>
        <x:v>-0.22544951590594742</x:v>
      </x:c>
      <x:c r="G8" s="11" t="n">
        <x:f>SUM(C99:H99)</x:f>
        <x:v>71</x:v>
      </x:c>
      <x:c r="H8" s="6" t="str">
        <x:v>B / 자체 정성평가</x:v>
      </x:c>
      <x:c r="I8" s="6" t="str">
        <x:v>대규모 투자와 자산 완충; 현재가가 기준 가치 상회</x:v>
      </x:c>
    </x:row>
    <x:row r="9" ht="42" customHeight="1">
      <x:c r="A9" s="27" t="str">
        <x:v>078600</x:v>
      </x:c>
      <x:c r="B9" s="10" t="str">
        <x:v>대주전자재료</x:v>
      </x:c>
      <x:c r="C9" s="10" t="str">
        <x:v>실리콘 음극재·페이스트</x:v>
      </x:c>
      <x:c r="D9" s="29" t="n">
        <x:v>108800</x:v>
      </x:c>
      <x:c r="E9" s="29" t="n">
        <x:v>183300</x:v>
      </x:c>
      <x:c r="F9" s="16" t="n">
        <x:f>D9/E9-1</x:f>
        <x:v>-0.4064375340971086</x:v>
      </x:c>
      <x:c r="G9" s="12" t="n">
        <x:f>SUM(C100:H100)</x:f>
        <x:v>66</x:v>
      </x:c>
      <x:c r="H9" s="10" t="str">
        <x:v>B / 자체 정성평가</x:v>
      </x:c>
      <x:c r="I9" s="10" t="str">
        <x:v>차입·증설·운전자금; 2025 이익 대비 높은 배수</x:v>
      </x:c>
    </x:row>
    <x:row r="10" ht="42" customHeight="1">
      <x:c r="A10" s="26" t="str">
        <x:v>003670</x:v>
      </x:c>
      <x:c r="B10" s="6" t="str">
        <x:v>포스코퓨처엠</x:v>
      </x:c>
      <x:c r="C10" s="6" t="str">
        <x:v>양극재·음극재</x:v>
      </x:c>
      <x:c r="D10" s="28" t="n">
        <x:v>177200</x:v>
      </x:c>
      <x:c r="E10" s="28" t="n">
        <x:v>299500</x:v>
      </x:c>
      <x:c r="F10" s="15" t="n">
        <x:f>D10/E10-1</x:f>
        <x:v>-0.408347245409015</x:v>
      </x:c>
      <x:c r="G10" s="11" t="n">
        <x:f>SUM(C101:H101)</x:f>
        <x:v>65</x:v>
      </x:c>
      <x:c r="H10" s="6" t="str">
        <x:v>B / 자체 정성평가</x:v>
      </x:c>
      <x:c r="I10" s="6" t="str">
        <x:v>증설·운전자금 부담; 기준 가치 상회</x:v>
      </x:c>
    </x:row>
    <x:row r="11" ht="42" customHeight="1">
      <x:c r="A11" s="27" t="str">
        <x:v>357780</x:v>
      </x:c>
      <x:c r="B11" s="10" t="str">
        <x:v>솔브레인</x:v>
      </x:c>
      <x:c r="C11" s="10" t="str">
        <x:v>반도체 소재·전해액</x:v>
      </x:c>
      <x:c r="D11" s="29" t="n">
        <x:v>397500</x:v>
      </x:c>
      <x:c r="E11" s="29" t="n">
        <x:v>530000</x:v>
      </x:c>
      <x:c r="F11" s="16" t="n">
        <x:f>D11/E11-1</x:f>
        <x:v>-0.25</x:v>
      </x:c>
      <x:c r="G11" s="12" t="n">
        <x:f>SUM(C102:H102)</x:f>
        <x:v>64</x:v>
      </x:c>
      <x:c r="H11" s="10" t="str">
        <x:v>B / 자체 정성평가</x:v>
      </x:c>
      <x:c r="I11" s="10" t="str">
        <x:v>기존 이익 기반; 배터리만으로 가격 설명 어려움</x:v>
      </x:c>
    </x:row>
    <x:row r="12" ht="42" customHeight="1">
      <x:c r="A12" s="26" t="str">
        <x:v>222080</x:v>
      </x:c>
      <x:c r="B12" s="6" t="str">
        <x:v>SFA넥셀(구 씨아이에스)</x:v>
      </x:c>
      <x:c r="C12" s="6" t="str">
        <x:v>전극 장비</x:v>
      </x:c>
      <x:c r="D12" s="28" t="n">
        <x:v>8380</x:v>
      </x:c>
      <x:c r="E12" s="28" t="n">
        <x:v>19880</x:v>
      </x:c>
      <x:c r="F12" s="15" t="n">
        <x:f>D12/E12-1</x:f>
        <x:v>-0.5784708249496981</x:v>
      </x:c>
      <x:c r="G12" s="11" t="n">
        <x:f>SUM(C103:H103)</x:f>
        <x:v>63</x:v>
      </x:c>
      <x:c r="H12" s="6" t="str">
        <x:v>B / 자체 정성평가</x:v>
      </x:c>
      <x:c r="I12" s="6" t="str">
        <x:v>장비 선수금과 회수 조건; 최신 순차입금 미확인 감점</x:v>
      </x:c>
    </x:row>
    <x:row r="13" ht="42" customHeight="1">
      <x:c r="A13" s="27" t="str">
        <x:v>005490</x:v>
      </x:c>
      <x:c r="B13" s="10" t="str">
        <x:v>POSCO홀딩스</x:v>
      </x:c>
      <x:c r="C13" s="10" t="str">
        <x:v>철강·리튬·소재 지분</x:v>
      </x:c>
      <x:c r="D13" s="29" t="n">
        <x:v>299000</x:v>
      </x:c>
      <x:c r="E13" s="29" t="n">
        <x:v>542000</x:v>
      </x:c>
      <x:c r="F13" s="16" t="n">
        <x:f>D13/E13-1</x:f>
        <x:v>-0.448339483394834</x:v>
      </x:c>
      <x:c r="G13" s="12" t="n">
        <x:f>SUM(C104:H104)</x:f>
        <x:v>62</x:v>
      </x:c>
      <x:c r="H13" s="10" t="str">
        <x:v>B / 자체 정성평가</x:v>
      </x:c>
      <x:c r="I13" s="10" t="str">
        <x:v>다각화·대규모 CAPEX; 지주 할인만으로 매수 불충분</x:v>
      </x:c>
    </x:row>
    <x:row r="14" ht="42" customHeight="1">
      <x:c r="A14" s="26" t="str">
        <x:v>247540</x:v>
      </x:c>
      <x:c r="B14" s="6" t="str">
        <x:v>에코프로비엠</x:v>
      </x:c>
      <x:c r="C14" s="6" t="str">
        <x:v>하이니켈 양극재</x:v>
      </x:c>
      <x:c r="D14" s="28" t="n">
        <x:v>113200</x:v>
      </x:c>
      <x:c r="E14" s="28" t="n">
        <x:v>260000</x:v>
      </x:c>
      <x:c r="F14" s="15" t="n">
        <x:f>D14/E14-1</x:f>
        <x:v>-0.5646153846153846</x:v>
      </x:c>
      <x:c r="G14" s="11" t="n">
        <x:f>SUM(C105:H105)</x:f>
        <x:v>59</x:v>
      </x:c>
      <x:c r="H14" s="6" t="str">
        <x:v>B / 자체 정성평가</x:v>
      </x:c>
      <x:c r="I14" s="6" t="str">
        <x:v>증자·해외공장 부담; 증자 후 주식수 반영 필요</x:v>
      </x:c>
    </x:row>
    <x:row r="15" ht="42" customHeight="1">
      <x:c r="A15" s="27" t="str">
        <x:v>066970</x:v>
      </x:c>
      <x:c r="B15" s="10" t="str">
        <x:v>엘앤에프</x:v>
      </x:c>
      <x:c r="C15" s="10" t="str">
        <x:v>양극재·LFP 전환</x:v>
      </x:c>
      <x:c r="D15" s="29" t="n">
        <x:v>109300</x:v>
      </x:c>
      <x:c r="E15" s="29" t="n">
        <x:v>225000</x:v>
      </x:c>
      <x:c r="F15" s="16" t="n">
        <x:f>D15/E15-1</x:f>
        <x:v>-0.5142222222222222</x:v>
      </x:c>
      <x:c r="G15" s="12" t="n">
        <x:f>SUM(C106:H106)</x:f>
        <x:v>55</x:v>
      </x:c>
      <x:c r="H15" s="10" t="str">
        <x:v>B / 자체 정성평가</x:v>
      </x:c>
      <x:c r="I15" s="10" t="str">
        <x:v>차입·재고 부담; 고객 집중 할인 필요</x:v>
      </x:c>
    </x:row>
    <x:row r="16" ht="42" customHeight="1">
      <x:c r="A16" s="26" t="str">
        <x:v>051910</x:v>
      </x:c>
      <x:c r="B16" s="6" t="str">
        <x:v>LG화학</x:v>
      </x:c>
      <x:c r="C16" s="6" t="str">
        <x:v>화학·양극재·LGES 지분</x:v>
      </x:c>
      <x:c r="D16" s="28" t="n">
        <x:v>262000</x:v>
      </x:c>
      <x:c r="E16" s="28" t="n">
        <x:v>437500</x:v>
      </x:c>
      <x:c r="F16" s="15" t="n">
        <x:f>D16/E16-1</x:f>
        <x:v>-0.40114285714285713</x:v>
      </x:c>
      <x:c r="G16" s="11" t="n">
        <x:f>SUM(C107:H107)</x:f>
        <x:v>54</x:v>
      </x:c>
      <x:c r="H16" s="6" t="str">
        <x:v>C / 자체 정성평가</x:v>
      </x:c>
      <x:c r="I16" s="6" t="str">
        <x:v>지분 가치와 자금 수요; 지주·우선주 차이</x:v>
      </x:c>
    </x:row>
    <x:row r="17" ht="42" customHeight="1">
      <x:c r="A17" s="27" t="str">
        <x:v>096770</x:v>
      </x:c>
      <x:c r="B17" s="10" t="str">
        <x:v>SK이노베이션</x:v>
      </x:c>
      <x:c r="C17" s="10" t="str">
        <x:v>정유·E&amp;S·SK온 지분</x:v>
      </x:c>
      <x:c r="D17" s="29" t="n">
        <x:v>156800</x:v>
      </x:c>
      <x:c r="E17" s="29" t="n">
        <x:v>165400</x:v>
      </x:c>
      <x:c r="F17" s="16" t="n">
        <x:f>D17/E17-1</x:f>
        <x:v>-0.051995163240628806</x:v>
      </x:c>
      <x:c r="G17" s="12" t="n">
        <x:f>SUM(C108:H108)</x:f>
        <x:v>52</x:v>
      </x:c>
      <x:c r="H17" s="10" t="str">
        <x:v>C / 자체 정성평가</x:v>
      </x:c>
      <x:c r="I17" s="10" t="str">
        <x:v>복잡한 연결·순차입; 순수 배터리 배수 부적합</x:v>
      </x:c>
    </x:row>
    <x:row r="18" ht="42" customHeight="1">
      <x:c r="A18" s="26" t="str">
        <x:v>020150</x:v>
      </x:c>
      <x:c r="B18" s="6" t="str">
        <x:v>롯데에너지머티리얼즈</x:v>
      </x:c>
      <x:c r="C18" s="6" t="str">
        <x:v>동박</x:v>
      </x:c>
      <x:c r="D18" s="28" t="n">
        <x:v>51300</x:v>
      </x:c>
      <x:c r="E18" s="28" t="n">
        <x:v>83100</x:v>
      </x:c>
      <x:c r="F18" s="15" t="n">
        <x:f>D18/E18-1</x:f>
        <x:v>-0.38267148014440433</x:v>
      </x:c>
      <x:c r="G18" s="11" t="n">
        <x:f>SUM(C109:H109)</x:f>
        <x:v>48</x:v>
      </x:c>
      <x:c r="H18" s="6" t="str">
        <x:v>C / 자체 정성평가</x:v>
      </x:c>
      <x:c r="I18" s="6" t="str">
        <x:v>증설 자금; 높은 성장 기대</x:v>
      </x:c>
    </x:row>
    <x:row r="19" ht="42" customHeight="1">
      <x:c r="A19" s="27" t="str">
        <x:v>086520</x:v>
      </x:c>
      <x:c r="B19" s="10" t="str">
        <x:v>에코프로</x:v>
      </x:c>
      <x:c r="C19" s="10" t="str">
        <x:v>지주·소재·제련</x:v>
      </x:c>
      <x:c r="D19" s="29" t="n">
        <x:v>85200</x:v>
      </x:c>
      <x:c r="E19" s="29" t="n">
        <x:v>190000</x:v>
      </x:c>
      <x:c r="F19" s="16" t="n">
        <x:f>D19/E19-1</x:f>
        <x:v>-0.5515789473684211</x:v>
      </x:c>
      <x:c r="G19" s="12" t="n">
        <x:f>SUM(C110:H110)</x:f>
        <x:v>51</x:v>
      </x:c>
      <x:c r="H19" s="10" t="str">
        <x:v>C / 자체 정성평가</x:v>
      </x:c>
      <x:c r="I19" s="10" t="str">
        <x:v>BM 증자 참여 부담; 중복 지분 평가 주의</x:v>
      </x:c>
    </x:row>
    <x:row r="20" ht="42" customHeight="1">
      <x:c r="A20" s="26" t="str">
        <x:v>005070</x:v>
      </x:c>
      <x:c r="B20" s="6" t="str">
        <x:v>코스모신소재</x:v>
      </x:c>
      <x:c r="C20" s="6" t="str">
        <x:v>양극재·기능성 필름</x:v>
      </x:c>
      <x:c r="D20" s="28" t="n">
        <x:v>43850</x:v>
      </x:c>
      <x:c r="E20" s="28" t="n">
        <x:v>66400</x:v>
      </x:c>
      <x:c r="F20" s="15" t="n">
        <x:f>D20/E20-1</x:f>
        <x:v>-0.33960843373493976</x:v>
      </x:c>
      <x:c r="G20" s="11" t="n">
        <x:f>SUM(C111:H111)</x:f>
        <x:v>48</x:v>
      </x:c>
      <x:c r="H20" s="6" t="str">
        <x:v>C / 자체 정성평가</x:v>
      </x:c>
      <x:c r="I20" s="6" t="str">
        <x:v>증설 부담 미확인; 최신 재무 미확인</x:v>
      </x:c>
    </x:row>
    <x:row r="21" ht="42" customHeight="1">
      <x:c r="A21" s="27" t="str">
        <x:v>348370</x:v>
      </x:c>
      <x:c r="B21" s="10" t="str">
        <x:v>엔켐</x:v>
      </x:c>
      <x:c r="C21" s="10" t="str">
        <x:v>전해액</x:v>
      </x:c>
      <x:c r="D21" s="29" t="n">
        <x:v>20900</x:v>
      </x:c>
      <x:c r="E21" s="29" t="n">
        <x:v>105000</x:v>
      </x:c>
      <x:c r="F21" s="16" t="n">
        <x:f>D21/E21-1</x:f>
        <x:v>-0.800952380952381</x:v>
      </x:c>
      <x:c r="G21" s="12" t="n">
        <x:f>SUM(C112:H112)</x:f>
        <x:v>45</x:v>
      </x:c>
      <x:c r="H21" s="10" t="str">
        <x:v>C / 자체 정성평가</x:v>
      </x:c>
      <x:c r="I21" s="10" t="str">
        <x:v>자금조달·희석 위험; 주가 급락과 저평가 분리</x:v>
      </x:c>
    </x:row>
    <x:row r="22" ht="42" customHeight="1">
      <x:c r="A22" s="26" t="str">
        <x:v>011790</x:v>
      </x:c>
      <x:c r="B22" s="6" t="str">
        <x:v>SKC</x:v>
      </x:c>
      <x:c r="C22" s="6" t="str">
        <x:v>동박·반도체 소재</x:v>
      </x:c>
      <x:c r="D22" s="28" t="n">
        <x:v>100000</x:v>
      </x:c>
      <x:c r="E22" s="28" t="n">
        <x:v>184400</x:v>
      </x:c>
      <x:c r="F22" s="15" t="n">
        <x:f>D22/E22-1</x:f>
        <x:v>-0.45770065075921906</x:v>
      </x:c>
      <x:c r="G22" s="11" t="n">
        <x:f>SUM(C113:H113)</x:f>
        <x:v>42</x:v>
      </x:c>
      <x:c r="H22" s="6" t="str">
        <x:v>C / 자체 정성평가</x:v>
      </x:c>
      <x:c r="I22" s="6" t="str">
        <x:v>투자·손상 부담; 별도 사업 가치 구분</x:v>
      </x:c>
    </x:row>
    <x:row r="23" ht="42" customHeight="1">
      <x:c r="A23" s="27" t="str">
        <x:v>336370</x:v>
      </x:c>
      <x:c r="B23" s="10" t="str">
        <x:v>솔루스첨단소재</x:v>
      </x:c>
      <x:c r="C23" s="10" t="str">
        <x:v>동박·전자소재</x:v>
      </x:c>
      <x:c r="D23" s="29" t="n">
        <x:v>8140</x:v>
      </x:c>
      <x:c r="E23" s="29" t="n">
        <x:v>16900</x:v>
      </x:c>
      <x:c r="F23" s="16" t="n">
        <x:f>D23/E23-1</x:f>
        <x:v>-0.5183431952662723</x:v>
      </x:c>
      <x:c r="G23" s="12" t="n">
        <x:f>SUM(C114:H114)</x:f>
        <x:v>42</x:v>
      </x:c>
      <x:c r="H23" s="10" t="str">
        <x:v>C / 자체 정성평가</x:v>
      </x:c>
      <x:c r="I23" s="10" t="str">
        <x:v>램프업 자금 부담; 적자 PER 사용 불가</x:v>
      </x:c>
    </x:row>
    <x:row r="24" ht="42" customHeight="1">
      <x:c r="A24" s="26" t="str">
        <x:v>361610</x:v>
      </x:c>
      <x:c r="B24" s="6" t="str">
        <x:v>SK아이이테크놀로지</x:v>
      </x:c>
      <x:c r="C24" s="6" t="str">
        <x:v>분리막</x:v>
      </x:c>
      <x:c r="D24" s="28" t="n">
        <x:v>18180</x:v>
      </x:c>
      <x:c r="E24" s="28" t="n">
        <x:v>35100</x:v>
      </x:c>
      <x:c r="F24" s="15" t="n">
        <x:f>D24/E24-1</x:f>
        <x:v>-0.482051282051282</x:v>
      </x:c>
      <x:c r="G24" s="11" t="n">
        <x:f>SUM(C115:H115)</x:f>
        <x:v>40</x:v>
      </x:c>
      <x:c r="H24" s="6" t="str">
        <x:v>C / 자체 정성평가</x:v>
      </x:c>
      <x:c r="I24" s="6" t="str">
        <x:v>가동률·자금 부담; 장부가 손상 위험</x:v>
      </x:c>
    </x:row>
    <x:row r="25" ht="42" customHeight="1">
      <x:c r="A25" s="27" t="str">
        <x:v>393890</x:v>
      </x:c>
      <x:c r="B25" s="10" t="str">
        <x:v>더블유씨피</x:v>
      </x:c>
      <x:c r="C25" s="10" t="str">
        <x:v>분리막</x:v>
      </x:c>
      <x:c r="D25" s="29" t="n">
        <x:v>10550</x:v>
      </x:c>
      <x:c r="E25" s="29" t="n">
        <x:v>21350</x:v>
      </x:c>
      <x:c r="F25" s="16" t="n">
        <x:f>D25/E25-1</x:f>
        <x:v>-0.5058548009367682</x:v>
      </x:c>
      <x:c r="G25" s="12" t="n">
        <x:f>SUM(C116:H116)</x:f>
        <x:v>39</x:v>
      </x:c>
      <x:c r="H25" s="10" t="str">
        <x:v>C / 자체 정성평가</x:v>
      </x:c>
      <x:c r="I25" s="10" t="str">
        <x:v>현금소진 위험; 장부가만으로 평가 금지</x:v>
      </x:c>
    </x:row>
    <x:row r="26" ht="42" customHeight="1">
      <x:c r="A26" s="26" t="str">
        <x:v>365340</x:v>
      </x:c>
      <x:c r="B26" s="6" t="str">
        <x:v>성일하이텍</x:v>
      </x:c>
      <x:c r="C26" s="6" t="str">
        <x:v>재활용</x:v>
      </x:c>
      <x:c r="D26" s="28" t="n">
        <x:v>35050</x:v>
      </x:c>
      <x:c r="E26" s="28" t="n">
        <x:v>85500</x:v>
      </x:c>
      <x:c r="F26" s="15" t="n">
        <x:f>D26/E26-1</x:f>
        <x:v>-0.5900584795321637</x:v>
      </x:c>
      <x:c r="G26" s="11" t="n">
        <x:f>SUM(C117:H117)</x:f>
        <x:v>38</x:v>
      </x:c>
      <x:c r="H26" s="6" t="str">
        <x:v>C / 자체 정성평가</x:v>
      </x:c>
      <x:c r="I26" s="6" t="str">
        <x:v>적자·증설 부담; 회수율보다 현금이 중요</x:v>
      </x:c>
    </x:row>
    <x:row r="27" ht="42" customHeight="1">
      <x:c r="A27" s="27" t="str">
        <x:v>299030</x:v>
      </x:c>
      <x:c r="B27" s="10" t="str">
        <x:v>하나기술</x:v>
      </x:c>
      <x:c r="C27" s="10" t="str">
        <x:v>조립·활성화 장비</x:v>
      </x:c>
      <x:c r="D27" s="29" t="n">
        <x:v>14540</x:v>
      </x:c>
      <x:c r="E27" s="29" t="n">
        <x:v>35850</x:v>
      </x:c>
      <x:c r="F27" s="16" t="n">
        <x:f>D27/E27-1</x:f>
        <x:v>-0.59442119944212</x:v>
      </x:c>
      <x:c r="G27" s="12" t="n">
        <x:f>SUM(C118:H118)</x:f>
        <x:v>38</x:v>
      </x:c>
      <x:c r="H27" s="10" t="str">
        <x:v>C / 자체 정성평가</x:v>
      </x:c>
      <x:c r="I27" s="10" t="str">
        <x:v>작은 이익 완충; 수주 질 확인 전 보수적</x:v>
      </x:c>
    </x:row>
    <x:row r="30">
      <x:c r="A30" s="17" t="str">
        <x:v>연결 실적 | 관측치와 최신 발표 기간을 분리</x:v>
      </x:c>
    </x:row>
    <x:row r="32" ht="36" customHeight="1">
      <x:c r="A32" s="9" t="str">
        <x:v>코드</x:v>
      </x:c>
      <x:c r="B32" s="9" t="str">
        <x:v>기업</x:v>
      </x:c>
      <x:c r="C32" s="9" t="str">
        <x:v>2024 매출</x:v>
      </x:c>
      <x:c r="D32" s="9" t="str">
        <x:v>2024 OP</x:v>
      </x:c>
      <x:c r="E32" s="9" t="str">
        <x:v>2025 매출</x:v>
      </x:c>
      <x:c r="F32" s="9" t="str">
        <x:v>2025 OP</x:v>
      </x:c>
      <x:c r="G32" s="9" t="str">
        <x:v>최신 기간</x:v>
      </x:c>
      <x:c r="H32" s="9" t="str">
        <x:v>최신 매출</x:v>
      </x:c>
      <x:c r="I32" s="9" t="str">
        <x:v>최신 OP</x:v>
      </x:c>
      <x:c r="J32" s="9" t="str">
        <x:v>최신 OP마진</x:v>
      </x:c>
      <x:c r="K32" s="9" t="str">
        <x:v>출처</x:v>
      </x:c>
    </x:row>
    <x:row r="33" ht="42" customHeight="1">
      <x:c r="A33" s="26" t="str">
        <x:v>373220</x:v>
      </x:c>
      <x:c r="B33" s="6" t="str">
        <x:v>LG에너지솔루션</x:v>
      </x:c>
      <x:c r="C33" s="30" t="n">
        <x:v>256195.85</x:v>
      </x:c>
      <x:c r="D33" s="30" t="n">
        <x:v>5753.87</x:v>
      </x:c>
      <x:c r="E33" s="30" t="n">
        <x:v>236717.59</x:v>
      </x:c>
      <x:c r="F33" s="30" t="n">
        <x:v>13461.2</x:v>
      </x:c>
      <x:c r="G33" s="18" t="str">
        <x:v>2026Q3 잠정</x:v>
      </x:c>
      <x:c r="H33" s="30" t="n">
        <x:v>96434</x:v>
      </x:c>
      <x:c r="I33" s="30" t="n">
        <x:v>7560</x:v>
      </x:c>
      <x:c r="J33" s="15" t="n">
        <x:f>IF(AND(ISNUMBER(H33),ISNUMBER(I33)),I33/H33,"확인 불가")</x:f>
        <x:v>0.07839558661882738</x:v>
      </x:c>
      <x:c r="K33" s="6" t="str">
        <x:v>F01; S17</x:v>
      </x:c>
    </x:row>
    <x:row r="34" ht="42" customHeight="1">
      <x:c r="A34" s="27" t="str">
        <x:v>137400</x:v>
      </x:c>
      <x:c r="B34" s="10" t="str">
        <x:v>피엔티</x:v>
      </x:c>
      <x:c r="C34" s="31" t="n">
        <x:v>10350.429</x:v>
      </x:c>
      <x:c r="D34" s="31" t="n">
        <x:v>1639.5701</x:v>
      </x:c>
      <x:c r="E34" s="31" t="n">
        <x:v>7448.8943</x:v>
      </x:c>
      <x:c r="F34" s="31" t="n">
        <x:v>956.4815</x:v>
      </x:c>
      <x:c r="G34" s="19" t="str">
        <x:v>2026H1</x:v>
      </x:c>
      <x:c r="H34" s="31" t="n">
        <x:v>2190</x:v>
      </x:c>
      <x:c r="I34" s="31" t="n">
        <x:v>125</x:v>
      </x:c>
      <x:c r="J34" s="16" t="n">
        <x:f>IF(AND(ISNUMBER(H34),ISNUMBER(I34)),I34/H34,"확인 불가")</x:f>
        <x:v>0.05707762557077625</x:v>
      </x:c>
      <x:c r="K34" s="10" t="str">
        <x:v>F02; S23/S57</x:v>
      </x:c>
    </x:row>
    <x:row r="35" ht="42" customHeight="1">
      <x:c r="A35" s="26" t="str">
        <x:v>006400</x:v>
      </x:c>
      <x:c r="B35" s="6" t="str">
        <x:v>삼성SDI</x:v>
      </x:c>
      <x:c r="C35" s="30" t="n">
        <x:v>165922.4888</x:v>
      </x:c>
      <x:c r="D35" s="30" t="n">
        <x:v>3633.0446</x:v>
      </x:c>
      <x:c r="E35" s="30" t="n">
        <x:v>132667.3068</x:v>
      </x:c>
      <x:c r="F35" s="30" t="n">
        <x:v>-17223.6079</x:v>
      </x:c>
      <x:c r="G35" s="18" t="str">
        <x:v>2026Q2</x:v>
      </x:c>
      <x:c r="H35" s="30" t="n">
        <x:v>37688</x:v>
      </x:c>
      <x:c r="I35" s="30" t="n">
        <x:v>2038</x:v>
      </x:c>
      <x:c r="J35" s="15" t="n">
        <x:f>IF(AND(ISNUMBER(H35),ISNUMBER(I35)),I35/H35,"확인 불가")</x:f>
        <x:v>0.05407556781999576</x:v>
      </x:c>
      <x:c r="K35" s="6" t="str">
        <x:v>F03; S19</x:v>
      </x:c>
    </x:row>
    <x:row r="36" ht="42" customHeight="1">
      <x:c r="A36" s="27" t="str">
        <x:v>078600</x:v>
      </x:c>
      <x:c r="B36" s="10" t="str">
        <x:v>대주전자재료</x:v>
      </x:c>
      <x:c r="C36" s="31" t="n">
        <x:v>2193.1625</x:v>
      </x:c>
      <x:c r="D36" s="31" t="n">
        <x:v>293.5357</x:v>
      </x:c>
      <x:c r="E36" s="31" t="n">
        <x:v>2546.1318</x:v>
      </x:c>
      <x:c r="F36" s="31" t="n">
        <x:v>206.8613</x:v>
      </x:c>
      <x:c r="G36" s="19" t="str">
        <x:v>2026H1</x:v>
      </x:c>
      <x:c r="H36" s="31" t="n">
        <x:v>1915</x:v>
      </x:c>
      <x:c r="I36" s="31" t="str">
        <x:v>확인 불가</x:v>
      </x:c>
      <x:c r="J36" s="16" t="str">
        <x:f>IF(AND(ISNUMBER(H36),ISNUMBER(I36)),I36/H36,"확인 불가")</x:f>
        <x:v>확인 불가</x:v>
      </x:c>
      <x:c r="K36" s="10" t="str">
        <x:v>F04; S25</x:v>
      </x:c>
    </x:row>
    <x:row r="37" ht="42" customHeight="1">
      <x:c r="A37" s="26" t="str">
        <x:v>003670</x:v>
      </x:c>
      <x:c r="B37" s="6" t="str">
        <x:v>포스코퓨처엠</x:v>
      </x:c>
      <x:c r="C37" s="30" t="n">
        <x:v>36999.4424</x:v>
      </x:c>
      <x:c r="D37" s="30" t="n">
        <x:v>7.2125</x:v>
      </x:c>
      <x:c r="E37" s="30" t="n">
        <x:v>29386.9818</x:v>
      </x:c>
      <x:c r="F37" s="30" t="n">
        <x:v>328.2728</x:v>
      </x:c>
      <x:c r="G37" s="18" t="str">
        <x:v>2026Q2</x:v>
      </x:c>
      <x:c r="H37" s="30" t="n">
        <x:v>6795</x:v>
      </x:c>
      <x:c r="I37" s="30" t="n">
        <x:v>267</x:v>
      </x:c>
      <x:c r="J37" s="15" t="n">
        <x:f>IF(AND(ISNUMBER(H37),ISNUMBER(I37)),I37/H37,"확인 불가")</x:f>
        <x:v>0.039293598233995586</x:v>
      </x:c>
      <x:c r="K37" s="6" t="str">
        <x:v>F05; S53</x:v>
      </x:c>
    </x:row>
    <x:row r="38" ht="42" customHeight="1">
      <x:c r="A38" s="27" t="str">
        <x:v>357780</x:v>
      </x:c>
      <x:c r="B38" s="10" t="str">
        <x:v>솔브레인</x:v>
      </x:c>
      <x:c r="C38" s="31" t="n">
        <x:v>8633.5616</x:v>
      </x:c>
      <x:c r="D38" s="31" t="n">
        <x:v>1679.4876000000002</x:v>
      </x:c>
      <x:c r="E38" s="31" t="n">
        <x:v>9233.8197</x:v>
      </x:c>
      <x:c r="F38" s="31" t="n">
        <x:v>1336.4241</x:v>
      </x:c>
      <x:c r="G38" s="19" t="str">
        <x:v>2026Q2</x:v>
      </x:c>
      <x:c r="H38" s="31" t="n">
        <x:v>3120</x:v>
      </x:c>
      <x:c r="I38" s="31" t="n">
        <x:v>460</x:v>
      </x:c>
      <x:c r="J38" s="16" t="n">
        <x:f>IF(AND(ISNUMBER(H38),ISNUMBER(I38)),I38/H38,"확인 불가")</x:f>
        <x:v>0.14743589743589744</x:v>
      </x:c>
      <x:c r="K38" s="10" t="str">
        <x:v>F06; S52</x:v>
      </x:c>
    </x:row>
    <x:row r="39" ht="42" customHeight="1">
      <x:c r="A39" s="26" t="str">
        <x:v>222080</x:v>
      </x:c>
      <x:c r="B39" s="6" t="str">
        <x:v>SFA넥셀(구 씨아이에스)</x:v>
      </x:c>
      <x:c r="C39" s="30" t="n">
        <x:v>5085.4076000000005</x:v>
      </x:c>
      <x:c r="D39" s="30" t="n">
        <x:v>593.4558000000001</x:v>
      </x:c>
      <x:c r="E39" s="30" t="n">
        <x:v>4071.8118</x:v>
      </x:c>
      <x:c r="F39" s="30" t="n">
        <x:v>335.10400000000004</x:v>
      </x:c>
      <x:c r="G39" s="18" t="str">
        <x:v>2026Q2</x:v>
      </x:c>
      <x:c r="H39" s="30" t="n">
        <x:v>690</x:v>
      </x:c>
      <x:c r="I39" s="30" t="n">
        <x:v>136</x:v>
      </x:c>
      <x:c r="J39" s="15" t="n">
        <x:f>IF(AND(ISNUMBER(H39),ISNUMBER(I39)),I39/H39,"확인 불가")</x:f>
        <x:v>0.19710144927536233</x:v>
      </x:c>
      <x:c r="K39" s="6" t="str">
        <x:v>F07; S51</x:v>
      </x:c>
    </x:row>
    <x:row r="40" ht="42" customHeight="1">
      <x:c r="A40" s="27" t="str">
        <x:v>005490</x:v>
      </x:c>
      <x:c r="B40" s="10" t="str">
        <x:v>POSCO홀딩스</x:v>
      </x:c>
      <x:c r="C40" s="31" t="n">
        <x:v>726881.4316</x:v>
      </x:c>
      <x:c r="D40" s="31" t="n">
        <x:v>21735.7327</x:v>
      </x:c>
      <x:c r="E40" s="31" t="n">
        <x:v>690948.8619</x:v>
      </x:c>
      <x:c r="F40" s="31" t="n">
        <x:v>18270.6321</x:v>
      </x:c>
      <x:c r="G40" s="19" t="str">
        <x:v>확인 불가</x:v>
      </x:c>
      <x:c r="H40" s="31" t="str">
        <x:v>확인 불가</x:v>
      </x:c>
      <x:c r="I40" s="31" t="str">
        <x:v>확인 불가</x:v>
      </x:c>
      <x:c r="J40" s="16" t="str">
        <x:f>IF(AND(ISNUMBER(H40),ISNUMBER(I40)),I40/H40,"확인 불가")</x:f>
        <x:v>확인 불가</x:v>
      </x:c>
      <x:c r="K40" s="10" t="str">
        <x:v>F08; </x:v>
      </x:c>
    </x:row>
    <x:row r="41" ht="42" customHeight="1">
      <x:c r="A41" s="26" t="str">
        <x:v>247540</x:v>
      </x:c>
      <x:c r="B41" s="6" t="str">
        <x:v>에코프로비엠</x:v>
      </x:c>
      <x:c r="C41" s="30" t="n">
        <x:v>27668.3775</x:v>
      </x:c>
      <x:c r="D41" s="30" t="n">
        <x:v>-341.0936</x:v>
      </x:c>
      <x:c r="E41" s="30" t="n">
        <x:v>25315.7638</x:v>
      </x:c>
      <x:c r="F41" s="30" t="n">
        <x:v>1433.099</x:v>
      </x:c>
      <x:c r="G41" s="18" t="str">
        <x:v>2026Q2</x:v>
      </x:c>
      <x:c r="H41" s="30" t="n">
        <x:v>5767.12</x:v>
      </x:c>
      <x:c r="I41" s="30" t="n">
        <x:v>180.11</x:v>
      </x:c>
      <x:c r="J41" s="15" t="n">
        <x:f>IF(AND(ISNUMBER(H41),ISNUMBER(I41)),I41/H41,"확인 불가")</x:f>
        <x:v>0.031230492862988807</x:v>
      </x:c>
      <x:c r="K41" s="6" t="str">
        <x:v>F09; S49</x:v>
      </x:c>
    </x:row>
    <x:row r="42" ht="42" customHeight="1">
      <x:c r="A42" s="27" t="str">
        <x:v>066970</x:v>
      </x:c>
      <x:c r="B42" s="10" t="str">
        <x:v>엘앤에프</x:v>
      </x:c>
      <x:c r="C42" s="31" t="n">
        <x:v>19074.7851</x:v>
      </x:c>
      <x:c r="D42" s="31" t="n">
        <x:v>-5586.8535999999995</x:v>
      </x:c>
      <x:c r="E42" s="31" t="n">
        <x:v>21549.389700000003</x:v>
      </x:c>
      <x:c r="F42" s="31" t="n">
        <x:v>-1568.4994</x:v>
      </x:c>
      <x:c r="G42" s="19" t="str">
        <x:v>2026Q2</x:v>
      </x:c>
      <x:c r="H42" s="31" t="n">
        <x:v>8850</x:v>
      </x:c>
      <x:c r="I42" s="31" t="n">
        <x:v>208</x:v>
      </x:c>
      <x:c r="J42" s="16" t="n">
        <x:f>IF(AND(ISNUMBER(H42),ISNUMBER(I42)),I42/H42,"확인 불가")</x:f>
        <x:v>0.02350282485875706</x:v>
      </x:c>
      <x:c r="K42" s="10" t="str">
        <x:v>F10; S50</x:v>
      </x:c>
    </x:row>
    <x:row r="43" ht="42" customHeight="1">
      <x:c r="A43" s="26" t="str">
        <x:v>051910</x:v>
      </x:c>
      <x:c r="B43" s="6" t="str">
        <x:v>LG화학</x:v>
      </x:c>
      <x:c r="C43" s="30" t="n">
        <x:v>486997.54</x:v>
      </x:c>
      <x:c r="D43" s="30" t="n">
        <x:v>8749.27</x:v>
      </x:c>
      <x:c r="E43" s="30" t="n">
        <x:v>459321.67</x:v>
      </x:c>
      <x:c r="F43" s="30" t="n">
        <x:v>11809</x:v>
      </x:c>
      <x:c r="G43" s="18" t="str">
        <x:v>확인 불가</x:v>
      </x:c>
      <x:c r="H43" s="30" t="str">
        <x:v>확인 불가</x:v>
      </x:c>
      <x:c r="I43" s="30" t="str">
        <x:v>확인 불가</x:v>
      </x:c>
      <x:c r="J43" s="15" t="str">
        <x:f>IF(AND(ISNUMBER(H43),ISNUMBER(I43)),I43/H43,"확인 불가")</x:f>
        <x:v>확인 불가</x:v>
      </x:c>
      <x:c r="K43" s="6" t="str">
        <x:v>F11; </x:v>
      </x:c>
    </x:row>
    <x:row r="44" ht="42" customHeight="1">
      <x:c r="A44" s="27" t="str">
        <x:v>096770</x:v>
      </x:c>
      <x:c r="B44" s="10" t="str">
        <x:v>SK이노베이션</x:v>
      </x:c>
      <x:c r="C44" s="31" t="n">
        <x:v>742696.4674</x:v>
      </x:c>
      <x:c r="D44" s="31" t="n">
        <x:v>3556.9652</x:v>
      </x:c>
      <x:c r="E44" s="31" t="n">
        <x:v>802960.5423999999</x:v>
      </x:c>
      <x:c r="F44" s="31" t="n">
        <x:v>4486.8386</x:v>
      </x:c>
      <x:c r="G44" s="19" t="str">
        <x:v>2026Q2</x:v>
      </x:c>
      <x:c r="H44" s="31" t="n">
        <x:v>291572</x:v>
      </x:c>
      <x:c r="I44" s="31" t="n">
        <x:v>34873</x:v>
      </x:c>
      <x:c r="J44" s="16" t="n">
        <x:f>IF(AND(ISNUMBER(H44),ISNUMBER(I44)),I44/H44,"확인 불가")</x:f>
        <x:v>0.11960339127213862</x:v>
      </x:c>
      <x:c r="K44" s="10" t="str">
        <x:v>F12; S20</x:v>
      </x:c>
    </x:row>
    <x:row r="45" ht="42" customHeight="1">
      <x:c r="A45" s="26" t="str">
        <x:v>020150</x:v>
      </x:c>
      <x:c r="B45" s="6" t="str">
        <x:v>롯데에너지머티리얼즈</x:v>
      </x:c>
      <x:c r="C45" s="30" t="n">
        <x:v>9022.5202</x:v>
      </x:c>
      <x:c r="D45" s="30" t="n">
        <x:v>-644.4465</x:v>
      </x:c>
      <x:c r="E45" s="30" t="n">
        <x:v>6775.3081</x:v>
      </x:c>
      <x:c r="F45" s="30" t="n">
        <x:v>-1452.2637</x:v>
      </x:c>
      <x:c r="G45" s="18" t="str">
        <x:v>확인 불가</x:v>
      </x:c>
      <x:c r="H45" s="30" t="str">
        <x:v>확인 불가</x:v>
      </x:c>
      <x:c r="I45" s="30" t="str">
        <x:v>확인 불가</x:v>
      </x:c>
      <x:c r="J45" s="15" t="str">
        <x:f>IF(AND(ISNUMBER(H45),ISNUMBER(I45)),I45/H45,"확인 불가")</x:f>
        <x:v>확인 불가</x:v>
      </x:c>
      <x:c r="K45" s="6" t="str">
        <x:v>F13; </x:v>
      </x:c>
    </x:row>
    <x:row r="46" ht="42" customHeight="1">
      <x:c r="A46" s="27" t="str">
        <x:v>086520</x:v>
      </x:c>
      <x:c r="B46" s="10" t="str">
        <x:v>에코프로</x:v>
      </x:c>
      <x:c r="C46" s="31" t="n">
        <x:v>31278.531600000002</x:v>
      </x:c>
      <x:c r="D46" s="31" t="n">
        <x:v>-2930.387</x:v>
      </x:c>
      <x:c r="E46" s="31" t="n">
        <x:v>34130.215899999996</x:v>
      </x:c>
      <x:c r="F46" s="31" t="n">
        <x:v>2137.6351999999997</x:v>
      </x:c>
      <x:c r="G46" s="19" t="str">
        <x:v>확인 불가</x:v>
      </x:c>
      <x:c r="H46" s="31" t="str">
        <x:v>확인 불가</x:v>
      </x:c>
      <x:c r="I46" s="31" t="str">
        <x:v>확인 불가</x:v>
      </x:c>
      <x:c r="J46" s="16" t="str">
        <x:f>IF(AND(ISNUMBER(H46),ISNUMBER(I46)),I46/H46,"확인 불가")</x:f>
        <x:v>확인 불가</x:v>
      </x:c>
      <x:c r="K46" s="10" t="str">
        <x:v>F14; </x:v>
      </x:c>
    </x:row>
    <x:row r="47" ht="42" customHeight="1">
      <x:c r="A47" s="26" t="str">
        <x:v>005070</x:v>
      </x:c>
      <x:c r="B47" s="6" t="str">
        <x:v>코스모신소재</x:v>
      </x:c>
      <x:c r="C47" s="30" t="str">
        <x:v>확인 불가</x:v>
      </x:c>
      <x:c r="D47" s="30" t="str">
        <x:v>확인 불가</x:v>
      </x:c>
      <x:c r="E47" s="30" t="str">
        <x:v>확인 불가</x:v>
      </x:c>
      <x:c r="F47" s="30" t="str">
        <x:v>확인 불가</x:v>
      </x:c>
      <x:c r="G47" s="18" t="str">
        <x:v>확인 불가</x:v>
      </x:c>
      <x:c r="H47" s="30" t="str">
        <x:v>확인 불가</x:v>
      </x:c>
      <x:c r="I47" s="30" t="str">
        <x:v>확인 불가</x:v>
      </x:c>
      <x:c r="J47" s="15" t="str">
        <x:f>IF(AND(ISNUMBER(H47),ISNUMBER(I47)),I47/H47,"확인 불가")</x:f>
        <x:v>확인 불가</x:v>
      </x:c>
      <x:c r="K47" s="6" t="str">
        <x:v>F15; </x:v>
      </x:c>
    </x:row>
    <x:row r="48" ht="42" customHeight="1">
      <x:c r="A48" s="27" t="str">
        <x:v>348370</x:v>
      </x:c>
      <x:c r="B48" s="10" t="str">
        <x:v>엔켐</x:v>
      </x:c>
      <x:c r="C48" s="31" t="n">
        <x:v>3657.0858000000003</x:v>
      </x:c>
      <x:c r="D48" s="31" t="n">
        <x:v>-653.3494000000001</x:v>
      </x:c>
      <x:c r="E48" s="31" t="n">
        <x:v>3127.9404</x:v>
      </x:c>
      <x:c r="F48" s="31" t="n">
        <x:v>-783.8666000000001</x:v>
      </x:c>
      <x:c r="G48" s="19" t="str">
        <x:v>확인 불가</x:v>
      </x:c>
      <x:c r="H48" s="31" t="str">
        <x:v>확인 불가</x:v>
      </x:c>
      <x:c r="I48" s="31" t="str">
        <x:v>확인 불가</x:v>
      </x:c>
      <x:c r="J48" s="16" t="str">
        <x:f>IF(AND(ISNUMBER(H48),ISNUMBER(I48)),I48/H48,"확인 불가")</x:f>
        <x:v>확인 불가</x:v>
      </x:c>
      <x:c r="K48" s="10" t="str">
        <x:v>F16; </x:v>
      </x:c>
    </x:row>
    <x:row r="49" ht="42" customHeight="1">
      <x:c r="A49" s="26" t="str">
        <x:v>011790</x:v>
      </x:c>
      <x:c r="B49" s="6" t="str">
        <x:v>SKC</x:v>
      </x:c>
      <x:c r="C49" s="30" t="n">
        <x:v>17215.643500000002</x:v>
      </x:c>
      <x:c r="D49" s="30" t="n">
        <x:v>-2768.3286</x:v>
      </x:c>
      <x:c r="E49" s="30" t="n">
        <x:v>18400.3644</x:v>
      </x:c>
      <x:c r="F49" s="30" t="n">
        <x:v>-3050.2545</x:v>
      </x:c>
      <x:c r="G49" s="18" t="str">
        <x:v>확인 불가</x:v>
      </x:c>
      <x:c r="H49" s="30" t="str">
        <x:v>확인 불가</x:v>
      </x:c>
      <x:c r="I49" s="30" t="str">
        <x:v>확인 불가</x:v>
      </x:c>
      <x:c r="J49" s="15" t="str">
        <x:f>IF(AND(ISNUMBER(H49),ISNUMBER(I49)),I49/H49,"확인 불가")</x:f>
        <x:v>확인 불가</x:v>
      </x:c>
      <x:c r="K49" s="6" t="str">
        <x:v>F17; </x:v>
      </x:c>
    </x:row>
    <x:row r="50" ht="42" customHeight="1">
      <x:c r="A50" s="27" t="str">
        <x:v>336370</x:v>
      </x:c>
      <x:c r="B50" s="10" t="str">
        <x:v>솔루스첨단소재</x:v>
      </x:c>
      <x:c r="C50" s="31" t="n">
        <x:v>5709.491999999999</x:v>
      </x:c>
      <x:c r="D50" s="31" t="n">
        <x:v>-544.1875</x:v>
      </x:c>
      <x:c r="E50" s="31" t="n">
        <x:v>6160.8322</x:v>
      </x:c>
      <x:c r="F50" s="31" t="n">
        <x:v>-733.3601</x:v>
      </x:c>
      <x:c r="G50" s="19" t="str">
        <x:v>확인 불가</x:v>
      </x:c>
      <x:c r="H50" s="31" t="str">
        <x:v>확인 불가</x:v>
      </x:c>
      <x:c r="I50" s="31" t="str">
        <x:v>확인 불가</x:v>
      </x:c>
      <x:c r="J50" s="16" t="str">
        <x:f>IF(AND(ISNUMBER(H50),ISNUMBER(I50)),I50/H50,"확인 불가")</x:f>
        <x:v>확인 불가</x:v>
      </x:c>
      <x:c r="K50" s="10" t="str">
        <x:v>F18; </x:v>
      </x:c>
    </x:row>
    <x:row r="51" ht="42" customHeight="1">
      <x:c r="A51" s="26" t="str">
        <x:v>361610</x:v>
      </x:c>
      <x:c r="B51" s="6" t="str">
        <x:v>SK아이이테크놀로지</x:v>
      </x:c>
      <x:c r="C51" s="30" t="n">
        <x:v>2178.6462</x:v>
      </x:c>
      <x:c r="D51" s="30" t="n">
        <x:v>-2909.9418</x:v>
      </x:c>
      <x:c r="E51" s="30" t="n">
        <x:v>2618.7428</x:v>
      </x:c>
      <x:c r="F51" s="30" t="n">
        <x:v>-2463.643</x:v>
      </x:c>
      <x:c r="G51" s="18" t="str">
        <x:v>2026Q2</x:v>
      </x:c>
      <x:c r="H51" s="30" t="n">
        <x:v>395</x:v>
      </x:c>
      <x:c r="I51" s="30" t="n">
        <x:v>-635</x:v>
      </x:c>
      <x:c r="J51" s="15" t="n">
        <x:f>IF(AND(ISNUMBER(H51),ISNUMBER(I51)),I51/H51,"확인 불가")</x:f>
        <x:v>-1.6075949367088607</x:v>
      </x:c>
      <x:c r="K51" s="6" t="str">
        <x:v>F19; S20</x:v>
      </x:c>
    </x:row>
    <x:row r="52" ht="42" customHeight="1">
      <x:c r="A52" s="27" t="str">
        <x:v>393890</x:v>
      </x:c>
      <x:c r="B52" s="10" t="str">
        <x:v>더블유씨피</x:v>
      </x:c>
      <x:c r="C52" s="31" t="n">
        <x:v>3220.7335</x:v>
      </x:c>
      <x:c r="D52" s="31" t="n">
        <x:v>-709.3811000000001</x:v>
      </x:c>
      <x:c r="E52" s="31" t="n">
        <x:v>1108.1296</x:v>
      </x:c>
      <x:c r="F52" s="31" t="n">
        <x:v>-1276.4297</x:v>
      </x:c>
      <x:c r="G52" s="19" t="str">
        <x:v>확인 불가</x:v>
      </x:c>
      <x:c r="H52" s="31" t="str">
        <x:v>확인 불가</x:v>
      </x:c>
      <x:c r="I52" s="31" t="str">
        <x:v>확인 불가</x:v>
      </x:c>
      <x:c r="J52" s="16" t="str">
        <x:f>IF(AND(ISNUMBER(H52),ISNUMBER(I52)),I52/H52,"확인 불가")</x:f>
        <x:v>확인 불가</x:v>
      </x:c>
      <x:c r="K52" s="10" t="str">
        <x:v>F20; </x:v>
      </x:c>
    </x:row>
    <x:row r="53" ht="42" customHeight="1">
      <x:c r="A53" s="26" t="str">
        <x:v>365340</x:v>
      </x:c>
      <x:c r="B53" s="6" t="str">
        <x:v>성일하이텍</x:v>
      </x:c>
      <x:c r="C53" s="30" t="n">
        <x:v>1362.1501</x:v>
      </x:c>
      <x:c r="D53" s="30" t="n">
        <x:v>-713.9316</x:v>
      </x:c>
      <x:c r="E53" s="30" t="n">
        <x:v>1946.2913</x:v>
      </x:c>
      <x:c r="F53" s="30" t="n">
        <x:v>-545.3361</x:v>
      </x:c>
      <x:c r="G53" s="18" t="str">
        <x:v>확인 불가</x:v>
      </x:c>
      <x:c r="H53" s="30" t="str">
        <x:v>확인 불가</x:v>
      </x:c>
      <x:c r="I53" s="30" t="str">
        <x:v>확인 불가</x:v>
      </x:c>
      <x:c r="J53" s="15" t="str">
        <x:f>IF(AND(ISNUMBER(H53),ISNUMBER(I53)),I53/H53,"확인 불가")</x:f>
        <x:v>확인 불가</x:v>
      </x:c>
      <x:c r="K53" s="6" t="str">
        <x:v>F21; </x:v>
      </x:c>
    </x:row>
    <x:row r="54" ht="42" customHeight="1">
      <x:c r="A54" s="27" t="str">
        <x:v>299030</x:v>
      </x:c>
      <x:c r="B54" s="10" t="str">
        <x:v>하나기술</x:v>
      </x:c>
      <x:c r="C54" s="31" t="n">
        <x:v>942.1911</x:v>
      </x:c>
      <x:c r="D54" s="31" t="n">
        <x:v>-263.9749</x:v>
      </x:c>
      <x:c r="E54" s="31" t="n">
        <x:v>938.3256</x:v>
      </x:c>
      <x:c r="F54" s="31" t="n">
        <x:v>-0.3981</x:v>
      </x:c>
      <x:c r="G54" s="19" t="str">
        <x:v>확인 불가</x:v>
      </x:c>
      <x:c r="H54" s="31" t="str">
        <x:v>확인 불가</x:v>
      </x:c>
      <x:c r="I54" s="31" t="str">
        <x:v>확인 불가</x:v>
      </x:c>
      <x:c r="J54" s="16" t="str">
        <x:f>IF(AND(ISNUMBER(H54),ISNUMBER(I54)),I54/H54,"확인 불가")</x:f>
        <x:v>확인 불가</x:v>
      </x:c>
      <x:c r="K54" s="10" t="str">
        <x:v>F22; </x:v>
      </x:c>
    </x:row>
    <x:row r="57">
      <x:c r="A57" s="17" t="str">
        <x:v>밸류에이션 확인 상태 | 누락을 0으로 대체하지 않음</x:v>
      </x:c>
    </x:row>
    <x:row r="59" ht="36" customHeight="1">
      <x:c r="A59" s="9" t="str">
        <x:v>코드</x:v>
      </x:c>
      <x:c r="B59" s="9" t="str">
        <x:v>기업</x:v>
      </x:c>
      <x:c r="C59" s="9" t="str">
        <x:v>PER(2025)</x:v>
      </x:c>
      <x:c r="D59" s="9" t="str">
        <x:v>PBR(2025)</x:v>
      </x:c>
      <x:c r="E59" s="9" t="str">
        <x:v>PSR(2025)</x:v>
      </x:c>
      <x:c r="F59" s="9" t="str">
        <x:v>EV/EBITDA</x:v>
      </x:c>
      <x:c r="G59" s="9" t="str">
        <x:v>장기 최고가</x:v>
      </x:c>
      <x:c r="H59" s="9" t="str">
        <x:v>고점 기준일</x:v>
      </x:c>
      <x:c r="I59" s="9" t="str">
        <x:v>장기 고점대비</x:v>
      </x:c>
      <x:c r="J59" s="9" t="str">
        <x:v>순차입금</x:v>
      </x:c>
      <x:c r="K59" s="9" t="str">
        <x:v>주요 자금 위험</x:v>
      </x:c>
      <x:c r="L59" s="9" t="str">
        <x:v>지표 정의</x:v>
      </x:c>
    </x:row>
    <x:row r="60" ht="42" customHeight="1">
      <x:c r="A60" s="26" t="str">
        <x:v>373220</x:v>
      </x:c>
      <x:c r="B60" s="6" t="str">
        <x:v>LG에너지솔루션</x:v>
      </x:c>
      <x:c r="C60" s="20" t="str">
        <x:v>N/M (적자)</x:v>
      </x:c>
      <x:c r="D60" s="20" t="str">
        <x:v>확인 불가</x:v>
      </x:c>
      <x:c r="E60" s="20" t="str">
        <x:v>확인 불가</x:v>
      </x:c>
      <x:c r="F60" s="20" t="str">
        <x:v>확인 불가</x:v>
      </x:c>
      <x:c r="G60" s="6" t="str">
        <x:v>확인 불가</x:v>
      </x:c>
      <x:c r="H60" s="6" t="str">
        <x:v>확인 불가</x:v>
      </x:c>
      <x:c r="I60" s="6" t="str">
        <x:v>확인 불가</x:v>
      </x:c>
      <x:c r="J60" s="6" t="str">
        <x:v>확인 불가</x:v>
      </x:c>
      <x:c r="K60" s="6" t="str">
        <x:v>현지 투자·JV 부담</x:v>
      </x:c>
      <x:c r="L60" s="6" t="str">
        <x:v>10/13 가격 ÷ 2025 지표. 시점 통일 미확보는 공란 처리</x:v>
      </x:c>
    </x:row>
    <x:row r="61" ht="42" customHeight="1">
      <x:c r="A61" s="27" t="str">
        <x:v>137400</x:v>
      </x:c>
      <x:c r="B61" s="10" t="str">
        <x:v>피엔티</x:v>
      </x:c>
      <x:c r="C61" s="21" t="str">
        <x:v>확인 불가</x:v>
      </x:c>
      <x:c r="D61" s="21" t="str">
        <x:v>확인 불가</x:v>
      </x:c>
      <x:c r="E61" s="21" t="str">
        <x:v>확인 불가</x:v>
      </x:c>
      <x:c r="F61" s="21" t="str">
        <x:v>확인 불가</x:v>
      </x:c>
      <x:c r="G61" s="10" t="str">
        <x:v>확인 불가</x:v>
      </x:c>
      <x:c r="H61" s="10" t="str">
        <x:v>확인 불가</x:v>
      </x:c>
      <x:c r="I61" s="10" t="str">
        <x:v>확인 불가</x:v>
      </x:c>
      <x:c r="J61" s="10" t="str">
        <x:v>확인 불가</x:v>
      </x:c>
      <x:c r="K61" s="10" t="str">
        <x:v>재고·채권·신사업 부담</x:v>
      </x:c>
      <x:c r="L61" s="10" t="str">
        <x:v>10/13 가격 ÷ 2025 지표. 시점 통일 미확보는 공란 처리</x:v>
      </x:c>
    </x:row>
    <x:row r="62" ht="42" customHeight="1">
      <x:c r="A62" s="26" t="str">
        <x:v>006400</x:v>
      </x:c>
      <x:c r="B62" s="6" t="str">
        <x:v>삼성SDI</x:v>
      </x:c>
      <x:c r="C62" s="20" t="str">
        <x:v>N/M (적자)</x:v>
      </x:c>
      <x:c r="D62" s="20" t="str">
        <x:v>확인 불가</x:v>
      </x:c>
      <x:c r="E62" s="20" t="str">
        <x:v>확인 불가</x:v>
      </x:c>
      <x:c r="F62" s="20" t="str">
        <x:v>확인 불가</x:v>
      </x:c>
      <x:c r="G62" s="6" t="str">
        <x:v>확인 불가</x:v>
      </x:c>
      <x:c r="H62" s="6" t="str">
        <x:v>확인 불가</x:v>
      </x:c>
      <x:c r="I62" s="6" t="str">
        <x:v>확인 불가</x:v>
      </x:c>
      <x:c r="J62" s="6" t="str">
        <x:v>확인 불가</x:v>
      </x:c>
      <x:c r="K62" s="6" t="str">
        <x:v>대규모 투자와 자산 완충</x:v>
      </x:c>
      <x:c r="L62" s="6" t="str">
        <x:v>10/13 가격 ÷ 2025 지표. 시점 통일 미확보는 공란 처리</x:v>
      </x:c>
    </x:row>
    <x:row r="63" ht="42" customHeight="1">
      <x:c r="A63" s="27" t="str">
        <x:v>078600</x:v>
      </x:c>
      <x:c r="B63" s="10" t="str">
        <x:v>대주전자재료</x:v>
      </x:c>
      <x:c r="C63" s="22" t="n">
        <x:f>'02_한국기업'!D9/1335</x:f>
        <x:v>81.49812734082397</x:v>
      </x:c>
      <x:c r="D63" s="22" t="n">
        <x:f>'02_한국기업'!D9/16388</x:f>
        <x:v>6.639004149377594</x:v>
      </x:c>
      <x:c r="E63" s="22" t="n">
        <x:f>'02_한국기업'!D9/(254600000000/15533000)</x:f>
        <x:v>6.6378256087981145</x:v>
      </x:c>
      <x:c r="F63" s="21" t="str">
        <x:v>확인 불가</x:v>
      </x:c>
      <x:c r="G63" s="10" t="str">
        <x:v>확인 불가</x:v>
      </x:c>
      <x:c r="H63" s="10" t="str">
        <x:v>확인 불가</x:v>
      </x:c>
      <x:c r="I63" s="10" t="str">
        <x:v>확인 불가</x:v>
      </x:c>
      <x:c r="J63" s="10" t="str">
        <x:v>확인 불가</x:v>
      </x:c>
      <x:c r="K63" s="10" t="str">
        <x:v>차입·증설·운전자금</x:v>
      </x:c>
      <x:c r="L63" s="10" t="str">
        <x:v>S24 2025 EPS 1,335원·BPS 16,388원; PSR은 2026-05 주식수로 계산한 참고치</x:v>
      </x:c>
    </x:row>
    <x:row r="64" ht="42" customHeight="1">
      <x:c r="A64" s="26" t="str">
        <x:v>003670</x:v>
      </x:c>
      <x:c r="B64" s="6" t="str">
        <x:v>포스코퓨처엠</x:v>
      </x:c>
      <x:c r="C64" s="20" t="str">
        <x:v>확인 불가</x:v>
      </x:c>
      <x:c r="D64" s="20" t="str">
        <x:v>확인 불가</x:v>
      </x:c>
      <x:c r="E64" s="20" t="str">
        <x:v>확인 불가</x:v>
      </x:c>
      <x:c r="F64" s="20" t="str">
        <x:v>확인 불가</x:v>
      </x:c>
      <x:c r="G64" s="6" t="str">
        <x:v>확인 불가</x:v>
      </x:c>
      <x:c r="H64" s="6" t="str">
        <x:v>확인 불가</x:v>
      </x:c>
      <x:c r="I64" s="6" t="str">
        <x:v>확인 불가</x:v>
      </x:c>
      <x:c r="J64" s="6" t="str">
        <x:v>확인 불가</x:v>
      </x:c>
      <x:c r="K64" s="6" t="str">
        <x:v>증설·운전자금 부담</x:v>
      </x:c>
      <x:c r="L64" s="6" t="str">
        <x:v>10/13 가격 ÷ 2025 지표. 시점 통일 미확보는 공란 처리</x:v>
      </x:c>
    </x:row>
    <x:row r="65" ht="42" customHeight="1">
      <x:c r="A65" s="27" t="str">
        <x:v>357780</x:v>
      </x:c>
      <x:c r="B65" s="10" t="str">
        <x:v>솔브레인</x:v>
      </x:c>
      <x:c r="C65" s="21" t="str">
        <x:v>확인 불가</x:v>
      </x:c>
      <x:c r="D65" s="21" t="str">
        <x:v>확인 불가</x:v>
      </x:c>
      <x:c r="E65" s="21" t="str">
        <x:v>확인 불가</x:v>
      </x:c>
      <x:c r="F65" s="21" t="str">
        <x:v>확인 불가</x:v>
      </x:c>
      <x:c r="G65" s="10" t="str">
        <x:v>확인 불가</x:v>
      </x:c>
      <x:c r="H65" s="10" t="str">
        <x:v>확인 불가</x:v>
      </x:c>
      <x:c r="I65" s="10" t="str">
        <x:v>확인 불가</x:v>
      </x:c>
      <x:c r="J65" s="10" t="str">
        <x:v>확인 불가</x:v>
      </x:c>
      <x:c r="K65" s="10" t="str">
        <x:v>기존 이익 기반</x:v>
      </x:c>
      <x:c r="L65" s="10" t="str">
        <x:v>10/13 가격 ÷ 2025 지표. 시점 통일 미확보는 공란 처리</x:v>
      </x:c>
    </x:row>
    <x:row r="66" ht="42" customHeight="1">
      <x:c r="A66" s="26" t="str">
        <x:v>222080</x:v>
      </x:c>
      <x:c r="B66" s="6" t="str">
        <x:v>SFA넥셀(구 씨아이에스)</x:v>
      </x:c>
      <x:c r="C66" s="20" t="str">
        <x:v>확인 불가</x:v>
      </x:c>
      <x:c r="D66" s="20" t="str">
        <x:v>확인 불가</x:v>
      </x:c>
      <x:c r="E66" s="20" t="str">
        <x:v>확인 불가</x:v>
      </x:c>
      <x:c r="F66" s="20" t="str">
        <x:v>확인 불가</x:v>
      </x:c>
      <x:c r="G66" s="6" t="str">
        <x:v>확인 불가</x:v>
      </x:c>
      <x:c r="H66" s="6" t="str">
        <x:v>확인 불가</x:v>
      </x:c>
      <x:c r="I66" s="6" t="str">
        <x:v>확인 불가</x:v>
      </x:c>
      <x:c r="J66" s="6" t="str">
        <x:v>확인 불가</x:v>
      </x:c>
      <x:c r="K66" s="6" t="str">
        <x:v>장비 선수금과 회수 조건</x:v>
      </x:c>
      <x:c r="L66" s="6" t="str">
        <x:v>10/13 가격 ÷ 2025 지표. 시점 통일 미확보는 공란 처리</x:v>
      </x:c>
    </x:row>
    <x:row r="67" ht="42" customHeight="1">
      <x:c r="A67" s="27" t="str">
        <x:v>005490</x:v>
      </x:c>
      <x:c r="B67" s="10" t="str">
        <x:v>POSCO홀딩스</x:v>
      </x:c>
      <x:c r="C67" s="21" t="str">
        <x:v>확인 불가</x:v>
      </x:c>
      <x:c r="D67" s="21" t="str">
        <x:v>확인 불가</x:v>
      </x:c>
      <x:c r="E67" s="21" t="str">
        <x:v>확인 불가</x:v>
      </x:c>
      <x:c r="F67" s="21" t="str">
        <x:v>확인 불가</x:v>
      </x:c>
      <x:c r="G67" s="10" t="str">
        <x:v>확인 불가</x:v>
      </x:c>
      <x:c r="H67" s="10" t="str">
        <x:v>확인 불가</x:v>
      </x:c>
      <x:c r="I67" s="10" t="str">
        <x:v>확인 불가</x:v>
      </x:c>
      <x:c r="J67" s="10" t="str">
        <x:v>확인 불가</x:v>
      </x:c>
      <x:c r="K67" s="10" t="str">
        <x:v>다각화·대규모 CAPEX</x:v>
      </x:c>
      <x:c r="L67" s="10" t="str">
        <x:v>10/13 가격 ÷ 2025 지표. 시점 통일 미확보는 공란 처리</x:v>
      </x:c>
    </x:row>
    <x:row r="68" ht="42" customHeight="1">
      <x:c r="A68" s="26" t="str">
        <x:v>247540</x:v>
      </x:c>
      <x:c r="B68" s="6" t="str">
        <x:v>에코프로비엠</x:v>
      </x:c>
      <x:c r="C68" s="20" t="str">
        <x:v>확인 불가</x:v>
      </x:c>
      <x:c r="D68" s="20" t="str">
        <x:v>확인 불가</x:v>
      </x:c>
      <x:c r="E68" s="20" t="str">
        <x:v>확인 불가</x:v>
      </x:c>
      <x:c r="F68" s="20" t="str">
        <x:v>확인 불가</x:v>
      </x:c>
      <x:c r="G68" s="6" t="str">
        <x:v>확인 불가</x:v>
      </x:c>
      <x:c r="H68" s="6" t="str">
        <x:v>확인 불가</x:v>
      </x:c>
      <x:c r="I68" s="6" t="str">
        <x:v>확인 불가</x:v>
      </x:c>
      <x:c r="J68" s="6" t="str">
        <x:v>확인 불가</x:v>
      </x:c>
      <x:c r="K68" s="6" t="str">
        <x:v>증자·해외공장 부담</x:v>
      </x:c>
      <x:c r="L68" s="6" t="str">
        <x:v>10/13 가격 ÷ 2025 지표. 시점 통일 미확보는 공란 처리</x:v>
      </x:c>
    </x:row>
    <x:row r="69" ht="42" customHeight="1">
      <x:c r="A69" s="27" t="str">
        <x:v>066970</x:v>
      </x:c>
      <x:c r="B69" s="10" t="str">
        <x:v>엘앤에프</x:v>
      </x:c>
      <x:c r="C69" s="21" t="str">
        <x:v>N/M (적자)</x:v>
      </x:c>
      <x:c r="D69" s="21" t="str">
        <x:v>확인 불가</x:v>
      </x:c>
      <x:c r="E69" s="21" t="str">
        <x:v>확인 불가</x:v>
      </x:c>
      <x:c r="F69" s="21" t="str">
        <x:v>확인 불가</x:v>
      </x:c>
      <x:c r="G69" s="10" t="str">
        <x:v>확인 불가</x:v>
      </x:c>
      <x:c r="H69" s="10" t="str">
        <x:v>확인 불가</x:v>
      </x:c>
      <x:c r="I69" s="10" t="str">
        <x:v>확인 불가</x:v>
      </x:c>
      <x:c r="J69" s="10" t="str">
        <x:v>확인 불가</x:v>
      </x:c>
      <x:c r="K69" s="10" t="str">
        <x:v>차입·재고 부담</x:v>
      </x:c>
      <x:c r="L69" s="10" t="str">
        <x:v>10/13 가격 ÷ 2025 지표. 시점 통일 미확보는 공란 처리</x:v>
      </x:c>
    </x:row>
    <x:row r="70" ht="42" customHeight="1">
      <x:c r="A70" s="26" t="str">
        <x:v>051910</x:v>
      </x:c>
      <x:c r="B70" s="6" t="str">
        <x:v>LG화학</x:v>
      </x:c>
      <x:c r="C70" s="20" t="str">
        <x:v>N/M (적자)</x:v>
      </x:c>
      <x:c r="D70" s="20" t="str">
        <x:v>확인 불가</x:v>
      </x:c>
      <x:c r="E70" s="20" t="str">
        <x:v>확인 불가</x:v>
      </x:c>
      <x:c r="F70" s="20" t="str">
        <x:v>확인 불가</x:v>
      </x:c>
      <x:c r="G70" s="6" t="str">
        <x:v>확인 불가</x:v>
      </x:c>
      <x:c r="H70" s="6" t="str">
        <x:v>확인 불가</x:v>
      </x:c>
      <x:c r="I70" s="6" t="str">
        <x:v>확인 불가</x:v>
      </x:c>
      <x:c r="J70" s="6" t="str">
        <x:v>확인 불가</x:v>
      </x:c>
      <x:c r="K70" s="6" t="str">
        <x:v>지분 가치와 자금 수요</x:v>
      </x:c>
      <x:c r="L70" s="6" t="str">
        <x:v>10/13 가격 ÷ 2025 지표. 시점 통일 미확보는 공란 처리</x:v>
      </x:c>
    </x:row>
    <x:row r="71" ht="42" customHeight="1">
      <x:c r="A71" s="27" t="str">
        <x:v>096770</x:v>
      </x:c>
      <x:c r="B71" s="10" t="str">
        <x:v>SK이노베이션</x:v>
      </x:c>
      <x:c r="C71" s="21" t="str">
        <x:v>확인 불가</x:v>
      </x:c>
      <x:c r="D71" s="21" t="str">
        <x:v>확인 불가</x:v>
      </x:c>
      <x:c r="E71" s="21" t="str">
        <x:v>확인 불가</x:v>
      </x:c>
      <x:c r="F71" s="21" t="str">
        <x:v>확인 불가</x:v>
      </x:c>
      <x:c r="G71" s="10" t="str">
        <x:v>확인 불가</x:v>
      </x:c>
      <x:c r="H71" s="10" t="str">
        <x:v>확인 불가</x:v>
      </x:c>
      <x:c r="I71" s="10" t="str">
        <x:v>확인 불가</x:v>
      </x:c>
      <x:c r="J71" s="10" t="str">
        <x:v>확인 불가</x:v>
      </x:c>
      <x:c r="K71" s="10" t="str">
        <x:v>복잡한 연결·순차입</x:v>
      </x:c>
      <x:c r="L71" s="10" t="str">
        <x:v>10/13 가격 ÷ 2025 지표. 시점 통일 미확보는 공란 처리</x:v>
      </x:c>
    </x:row>
    <x:row r="72" ht="42" customHeight="1">
      <x:c r="A72" s="26" t="str">
        <x:v>020150</x:v>
      </x:c>
      <x:c r="B72" s="6" t="str">
        <x:v>롯데에너지머티리얼즈</x:v>
      </x:c>
      <x:c r="C72" s="20" t="str">
        <x:v>N/M (적자)</x:v>
      </x:c>
      <x:c r="D72" s="20" t="str">
        <x:v>확인 불가</x:v>
      </x:c>
      <x:c r="E72" s="20" t="str">
        <x:v>확인 불가</x:v>
      </x:c>
      <x:c r="F72" s="20" t="str">
        <x:v>확인 불가</x:v>
      </x:c>
      <x:c r="G72" s="6" t="str">
        <x:v>확인 불가</x:v>
      </x:c>
      <x:c r="H72" s="6" t="str">
        <x:v>확인 불가</x:v>
      </x:c>
      <x:c r="I72" s="6" t="str">
        <x:v>확인 불가</x:v>
      </x:c>
      <x:c r="J72" s="6" t="str">
        <x:v>확인 불가</x:v>
      </x:c>
      <x:c r="K72" s="6" t="str">
        <x:v>증설 자금</x:v>
      </x:c>
      <x:c r="L72" s="6" t="str">
        <x:v>10/13 가격 ÷ 2025 지표. 시점 통일 미확보는 공란 처리</x:v>
      </x:c>
    </x:row>
    <x:row r="73" ht="42" customHeight="1">
      <x:c r="A73" s="27" t="str">
        <x:v>086520</x:v>
      </x:c>
      <x:c r="B73" s="10" t="str">
        <x:v>에코프로</x:v>
      </x:c>
      <x:c r="C73" s="21" t="str">
        <x:v>N/M (적자)</x:v>
      </x:c>
      <x:c r="D73" s="21" t="str">
        <x:v>확인 불가</x:v>
      </x:c>
      <x:c r="E73" s="21" t="str">
        <x:v>확인 불가</x:v>
      </x:c>
      <x:c r="F73" s="21" t="str">
        <x:v>확인 불가</x:v>
      </x:c>
      <x:c r="G73" s="10" t="str">
        <x:v>확인 불가</x:v>
      </x:c>
      <x:c r="H73" s="10" t="str">
        <x:v>확인 불가</x:v>
      </x:c>
      <x:c r="I73" s="10" t="str">
        <x:v>확인 불가</x:v>
      </x:c>
      <x:c r="J73" s="10" t="str">
        <x:v>확인 불가</x:v>
      </x:c>
      <x:c r="K73" s="10" t="str">
        <x:v>BM 증자 참여 부담</x:v>
      </x:c>
      <x:c r="L73" s="10" t="str">
        <x:v>10/13 가격 ÷ 2025 지표. 시점 통일 미확보는 공란 처리</x:v>
      </x:c>
    </x:row>
    <x:row r="74" ht="42" customHeight="1">
      <x:c r="A74" s="26" t="str">
        <x:v>005070</x:v>
      </x:c>
      <x:c r="B74" s="6" t="str">
        <x:v>코스모신소재</x:v>
      </x:c>
      <x:c r="C74" s="20" t="str">
        <x:v>확인 불가</x:v>
      </x:c>
      <x:c r="D74" s="20" t="str">
        <x:v>확인 불가</x:v>
      </x:c>
      <x:c r="E74" s="20" t="str">
        <x:v>확인 불가</x:v>
      </x:c>
      <x:c r="F74" s="20" t="str">
        <x:v>확인 불가</x:v>
      </x:c>
      <x:c r="G74" s="6" t="str">
        <x:v>확인 불가</x:v>
      </x:c>
      <x:c r="H74" s="6" t="str">
        <x:v>확인 불가</x:v>
      </x:c>
      <x:c r="I74" s="6" t="str">
        <x:v>확인 불가</x:v>
      </x:c>
      <x:c r="J74" s="6" t="str">
        <x:v>확인 불가</x:v>
      </x:c>
      <x:c r="K74" s="6" t="str">
        <x:v>증설 부담 미확인</x:v>
      </x:c>
      <x:c r="L74" s="6" t="str">
        <x:v>10/13 가격 ÷ 2025 지표. 시점 통일 미확보는 공란 처리</x:v>
      </x:c>
    </x:row>
    <x:row r="75" ht="42" customHeight="1">
      <x:c r="A75" s="27" t="str">
        <x:v>348370</x:v>
      </x:c>
      <x:c r="B75" s="10" t="str">
        <x:v>엔켐</x:v>
      </x:c>
      <x:c r="C75" s="21" t="str">
        <x:v>N/M (적자)</x:v>
      </x:c>
      <x:c r="D75" s="21" t="str">
        <x:v>확인 불가</x:v>
      </x:c>
      <x:c r="E75" s="21" t="str">
        <x:v>확인 불가</x:v>
      </x:c>
      <x:c r="F75" s="21" t="str">
        <x:v>확인 불가</x:v>
      </x:c>
      <x:c r="G75" s="10" t="str">
        <x:v>확인 불가</x:v>
      </x:c>
      <x:c r="H75" s="10" t="str">
        <x:v>확인 불가</x:v>
      </x:c>
      <x:c r="I75" s="10" t="str">
        <x:v>확인 불가</x:v>
      </x:c>
      <x:c r="J75" s="10" t="str">
        <x:v>확인 불가</x:v>
      </x:c>
      <x:c r="K75" s="10" t="str">
        <x:v>자금조달·희석 위험</x:v>
      </x:c>
      <x:c r="L75" s="10" t="str">
        <x:v>10/13 가격 ÷ 2025 지표. 시점 통일 미확보는 공란 처리</x:v>
      </x:c>
    </x:row>
    <x:row r="76" ht="42" customHeight="1">
      <x:c r="A76" s="26" t="str">
        <x:v>011790</x:v>
      </x:c>
      <x:c r="B76" s="6" t="str">
        <x:v>SKC</x:v>
      </x:c>
      <x:c r="C76" s="20" t="str">
        <x:v>N/M (적자)</x:v>
      </x:c>
      <x:c r="D76" s="20" t="str">
        <x:v>확인 불가</x:v>
      </x:c>
      <x:c r="E76" s="20" t="str">
        <x:v>확인 불가</x:v>
      </x:c>
      <x:c r="F76" s="20" t="str">
        <x:v>확인 불가</x:v>
      </x:c>
      <x:c r="G76" s="6" t="str">
        <x:v>확인 불가</x:v>
      </x:c>
      <x:c r="H76" s="6" t="str">
        <x:v>확인 불가</x:v>
      </x:c>
      <x:c r="I76" s="6" t="str">
        <x:v>확인 불가</x:v>
      </x:c>
      <x:c r="J76" s="6" t="str">
        <x:v>확인 불가</x:v>
      </x:c>
      <x:c r="K76" s="6" t="str">
        <x:v>투자·손상 부담</x:v>
      </x:c>
      <x:c r="L76" s="6" t="str">
        <x:v>10/13 가격 ÷ 2025 지표. 시점 통일 미확보는 공란 처리</x:v>
      </x:c>
    </x:row>
    <x:row r="77" ht="42" customHeight="1">
      <x:c r="A77" s="27" t="str">
        <x:v>336370</x:v>
      </x:c>
      <x:c r="B77" s="10" t="str">
        <x:v>솔루스첨단소재</x:v>
      </x:c>
      <x:c r="C77" s="21" t="str">
        <x:v>N/M (적자)</x:v>
      </x:c>
      <x:c r="D77" s="21" t="str">
        <x:v>확인 불가</x:v>
      </x:c>
      <x:c r="E77" s="21" t="str">
        <x:v>확인 불가</x:v>
      </x:c>
      <x:c r="F77" s="21" t="str">
        <x:v>확인 불가</x:v>
      </x:c>
      <x:c r="G77" s="10" t="str">
        <x:v>확인 불가</x:v>
      </x:c>
      <x:c r="H77" s="10" t="str">
        <x:v>확인 불가</x:v>
      </x:c>
      <x:c r="I77" s="10" t="str">
        <x:v>확인 불가</x:v>
      </x:c>
      <x:c r="J77" s="10" t="str">
        <x:v>확인 불가</x:v>
      </x:c>
      <x:c r="K77" s="10" t="str">
        <x:v>램프업 자금 부담</x:v>
      </x:c>
      <x:c r="L77" s="10" t="str">
        <x:v>10/13 가격 ÷ 2025 지표. 시점 통일 미확보는 공란 처리</x:v>
      </x:c>
    </x:row>
    <x:row r="78" ht="42" customHeight="1">
      <x:c r="A78" s="26" t="str">
        <x:v>361610</x:v>
      </x:c>
      <x:c r="B78" s="6" t="str">
        <x:v>SK아이이테크놀로지</x:v>
      </x:c>
      <x:c r="C78" s="20" t="str">
        <x:v>N/M (적자)</x:v>
      </x:c>
      <x:c r="D78" s="20" t="str">
        <x:v>확인 불가</x:v>
      </x:c>
      <x:c r="E78" s="20" t="str">
        <x:v>확인 불가</x:v>
      </x:c>
      <x:c r="F78" s="20" t="str">
        <x:v>확인 불가</x:v>
      </x:c>
      <x:c r="G78" s="6" t="str">
        <x:v>확인 불가</x:v>
      </x:c>
      <x:c r="H78" s="6" t="str">
        <x:v>확인 불가</x:v>
      </x:c>
      <x:c r="I78" s="6" t="str">
        <x:v>확인 불가</x:v>
      </x:c>
      <x:c r="J78" s="6" t="str">
        <x:v>확인 불가</x:v>
      </x:c>
      <x:c r="K78" s="6" t="str">
        <x:v>가동률·자금 부담</x:v>
      </x:c>
      <x:c r="L78" s="6" t="str">
        <x:v>10/13 가격 ÷ 2025 지표. 시점 통일 미확보는 공란 처리</x:v>
      </x:c>
    </x:row>
    <x:row r="79" ht="42" customHeight="1">
      <x:c r="A79" s="27" t="str">
        <x:v>393890</x:v>
      </x:c>
      <x:c r="B79" s="10" t="str">
        <x:v>더블유씨피</x:v>
      </x:c>
      <x:c r="C79" s="21" t="str">
        <x:v>N/M (적자)</x:v>
      </x:c>
      <x:c r="D79" s="21" t="str">
        <x:v>확인 불가</x:v>
      </x:c>
      <x:c r="E79" s="21" t="str">
        <x:v>확인 불가</x:v>
      </x:c>
      <x:c r="F79" s="21" t="str">
        <x:v>확인 불가</x:v>
      </x:c>
      <x:c r="G79" s="10" t="str">
        <x:v>확인 불가</x:v>
      </x:c>
      <x:c r="H79" s="10" t="str">
        <x:v>확인 불가</x:v>
      </x:c>
      <x:c r="I79" s="10" t="str">
        <x:v>확인 불가</x:v>
      </x:c>
      <x:c r="J79" s="10" t="str">
        <x:v>확인 불가</x:v>
      </x:c>
      <x:c r="K79" s="10" t="str">
        <x:v>현금소진 위험</x:v>
      </x:c>
      <x:c r="L79" s="10" t="str">
        <x:v>10/13 가격 ÷ 2025 지표. 시점 통일 미확보는 공란 처리</x:v>
      </x:c>
    </x:row>
    <x:row r="80" ht="42" customHeight="1">
      <x:c r="A80" s="26" t="str">
        <x:v>365340</x:v>
      </x:c>
      <x:c r="B80" s="6" t="str">
        <x:v>성일하이텍</x:v>
      </x:c>
      <x:c r="C80" s="20" t="str">
        <x:v>N/M (적자)</x:v>
      </x:c>
      <x:c r="D80" s="20" t="str">
        <x:v>확인 불가</x:v>
      </x:c>
      <x:c r="E80" s="20" t="str">
        <x:v>확인 불가</x:v>
      </x:c>
      <x:c r="F80" s="20" t="str">
        <x:v>확인 불가</x:v>
      </x:c>
      <x:c r="G80" s="6" t="str">
        <x:v>확인 불가</x:v>
      </x:c>
      <x:c r="H80" s="6" t="str">
        <x:v>확인 불가</x:v>
      </x:c>
      <x:c r="I80" s="6" t="str">
        <x:v>확인 불가</x:v>
      </x:c>
      <x:c r="J80" s="6" t="str">
        <x:v>확인 불가</x:v>
      </x:c>
      <x:c r="K80" s="6" t="str">
        <x:v>적자·증설 부담</x:v>
      </x:c>
      <x:c r="L80" s="6" t="str">
        <x:v>10/13 가격 ÷ 2025 지표. 시점 통일 미확보는 공란 처리</x:v>
      </x:c>
    </x:row>
    <x:row r="81" ht="42" customHeight="1">
      <x:c r="A81" s="27" t="str">
        <x:v>299030</x:v>
      </x:c>
      <x:c r="B81" s="10" t="str">
        <x:v>하나기술</x:v>
      </x:c>
      <x:c r="C81" s="21" t="str">
        <x:v>N/M (적자)</x:v>
      </x:c>
      <x:c r="D81" s="21" t="str">
        <x:v>확인 불가</x:v>
      </x:c>
      <x:c r="E81" s="21" t="str">
        <x:v>확인 불가</x:v>
      </x:c>
      <x:c r="F81" s="21" t="str">
        <x:v>확인 불가</x:v>
      </x:c>
      <x:c r="G81" s="10" t="str">
        <x:v>확인 불가</x:v>
      </x:c>
      <x:c r="H81" s="10" t="str">
        <x:v>확인 불가</x:v>
      </x:c>
      <x:c r="I81" s="10" t="str">
        <x:v>확인 불가</x:v>
      </x:c>
      <x:c r="J81" s="10" t="str">
        <x:v>확인 불가</x:v>
      </x:c>
      <x:c r="K81" s="10" t="str">
        <x:v>작은 이익 완충</x:v>
      </x:c>
      <x:c r="L81" s="10" t="str">
        <x:v>10/13 가격 ÷ 2025 지표. 시점 통일 미확보는 공란 처리</x:v>
      </x:c>
    </x:row>
    <x:row r="94">
      <x:c r="A94" s="17" t="str">
        <x:v>100점 평가 | 점수는 작성자 판단이며 수익 확률이 아님</x:v>
      </x:c>
    </x:row>
    <x:row r="96" ht="36" customHeight="1">
      <x:c r="A96" s="9" t="str">
        <x:v>코드</x:v>
      </x:c>
      <x:c r="B96" s="9" t="str">
        <x:v>기업</x:v>
      </x:c>
      <x:c r="C96" s="9" t="str">
        <x:v>성장/20</x:v>
      </x:c>
      <x:c r="D96" s="9" t="str">
        <x:v>기술/20</x:v>
      </x:c>
      <x:c r="E96" s="9" t="str">
        <x:v>이익/20</x:v>
      </x:c>
      <x:c r="F96" s="9" t="str">
        <x:v>재무/15</x:v>
      </x:c>
      <x:c r="G96" s="9" t="str">
        <x:v>가치/15</x:v>
      </x:c>
      <x:c r="H96" s="9" t="str">
        <x:v>촉매/10</x:v>
      </x:c>
      <x:c r="I96" s="9" t="str">
        <x:v>합계</x:v>
      </x:c>
      <x:c r="J96" s="9" t="str">
        <x:v>성장 근거</x:v>
      </x:c>
      <x:c r="K96" s="9" t="str">
        <x:v>기술 근거</x:v>
      </x:c>
      <x:c r="L96" s="9" t="str">
        <x:v>이익 근거</x:v>
      </x:c>
      <x:c r="M96" s="9" t="str">
        <x:v>재무 근거</x:v>
      </x:c>
      <x:c r="N96" s="9" t="str">
        <x:v>가치 근거</x:v>
      </x:c>
      <x:c r="O96" s="9" t="str">
        <x:v>촉매 근거</x:v>
      </x:c>
    </x:row>
    <x:row r="97" ht="42" customHeight="1">
      <x:c r="A97" s="26" t="str">
        <x:v>373220</x:v>
      </x:c>
      <x:c r="B97" s="6" t="str">
        <x:v>LG에너지솔루션</x:v>
      </x:c>
      <x:c r="C97" s="25" t="n">
        <x:v>18</x:v>
      </x:c>
      <x:c r="D97" s="25" t="n">
        <x:v>18</x:v>
      </x:c>
      <x:c r="E97" s="25" t="n">
        <x:v>14</x:v>
      </x:c>
      <x:c r="F97" s="25" t="n">
        <x:v>11</x:v>
      </x:c>
      <x:c r="G97" s="25" t="n">
        <x:v>6</x:v>
      </x:c>
      <x:c r="H97" s="25" t="n">
        <x:v>8</x:v>
      </x:c>
      <x:c r="I97" s="11" t="n">
        <x:f>SUM(C97:H97)</x:f>
        <x:v>75</x:v>
      </x:c>
      <x:c r="J97" s="6" t="str">
        <x:v>북미 ESS 전환</x:v>
      </x:c>
      <x:c r="K97" s="6" t="str">
        <x:v>셀·글로벌 고객 인증</x:v>
      </x:c>
      <x:c r="L97" s="6" t="str">
        <x:v>보조금 제외 개선이나 보상금 미분리</x:v>
      </x:c>
      <x:c r="M97" s="6" t="str">
        <x:v>현지 투자·JV 부담</x:v>
      </x:c>
      <x:c r="N97" s="6" t="str">
        <x:v>기준 현재가치보다 주가 높음</x:v>
      </x:c>
      <x:c r="O97" s="6" t="str">
        <x:v>ESS 램프업·46시리즈</x:v>
      </x:c>
    </x:row>
    <x:row r="98" ht="42" customHeight="1">
      <x:c r="A98" s="27" t="str">
        <x:v>137400</x:v>
      </x:c>
      <x:c r="B98" s="10" t="str">
        <x:v>피엔티</x:v>
      </x:c>
      <x:c r="C98" s="25" t="n">
        <x:v>16</x:v>
      </x:c>
      <x:c r="D98" s="25" t="n">
        <x:v>17</x:v>
      </x:c>
      <x:c r="E98" s="25" t="n">
        <x:v>13</x:v>
      </x:c>
      <x:c r="F98" s="25" t="n">
        <x:v>9</x:v>
      </x:c>
      <x:c r="G98" s="25" t="n">
        <x:v>12</x:v>
      </x:c>
      <x:c r="H98" s="25" t="n">
        <x:v>7</x:v>
      </x:c>
      <x:c r="I98" s="12" t="n">
        <x:f>SUM(C98:H98)</x:f>
        <x:v>74</x:v>
      </x:c>
      <x:c r="J98" s="10" t="str">
        <x:v>공정 전환 투자</x:v>
      </x:c>
      <x:c r="K98" s="10" t="str">
        <x:v>Roll-to-roll 정밀도</x:v>
      </x:c>
      <x:c r="L98" s="10" t="str">
        <x:v>2026 H1 저점, 검수 이연</x:v>
      </x:c>
      <x:c r="M98" s="10" t="str">
        <x:v>재고·채권·신사업 부담</x:v>
      </x:c>
      <x:c r="N98" s="10" t="str">
        <x:v>정상화 이익 대비 상대 우위</x:v>
      </x:c>
      <x:c r="O98" s="10" t="str">
        <x:v>검수·잔고 매출 전환</x:v>
      </x:c>
    </x:row>
    <x:row r="99" ht="42" customHeight="1">
      <x:c r="A99" s="26" t="str">
        <x:v>006400</x:v>
      </x:c>
      <x:c r="B99" s="6" t="str">
        <x:v>삼성SDI</x:v>
      </x:c>
      <x:c r="C99" s="25" t="n">
        <x:v>17</x:v>
      </x:c>
      <x:c r="D99" s="25" t="n">
        <x:v>19</x:v>
      </x:c>
      <x:c r="E99" s="25" t="n">
        <x:v>12</x:v>
      </x:c>
      <x:c r="F99" s="25" t="n">
        <x:v>12</x:v>
      </x:c>
      <x:c r="G99" s="25" t="n">
        <x:v>4</x:v>
      </x:c>
      <x:c r="H99" s="25" t="n">
        <x:v>7</x:v>
      </x:c>
      <x:c r="I99" s="11" t="n">
        <x:f>SUM(C99:H99)</x:f>
        <x:v>71</x:v>
      </x:c>
      <x:c r="J99" s="6" t="str">
        <x:v>ESS·프리미엄 EV</x:v>
      </x:c>
      <x:c r="K99" s="6" t="str">
        <x:v>각형·고출력·고체 전해질</x:v>
      </x:c>
      <x:c r="L99" s="6" t="str">
        <x:v>Q2 흑자에 지원금·환급 포함</x:v>
      </x:c>
      <x:c r="M99" s="6" t="str">
        <x:v>대규모 투자와 자산 완충</x:v>
      </x:c>
      <x:c r="N99" s="6" t="str">
        <x:v>현재가가 기준 가치 상회</x:v>
      </x:c>
      <x:c r="O99" s="6" t="str">
        <x:v>LFP 양산·고객 샘플</x:v>
      </x:c>
    </x:row>
    <x:row r="100" ht="42" customHeight="1">
      <x:c r="A100" s="27" t="str">
        <x:v>078600</x:v>
      </x:c>
      <x:c r="B100" s="10" t="str">
        <x:v>대주전자재료</x:v>
      </x:c>
      <x:c r="C100" s="25" t="n">
        <x:v>18</x:v>
      </x:c>
      <x:c r="D100" s="25" t="n">
        <x:v>18</x:v>
      </x:c>
      <x:c r="E100" s="25" t="n">
        <x:v>12</x:v>
      </x:c>
      <x:c r="F100" s="25" t="n">
        <x:v>7</x:v>
      </x:c>
      <x:c r="G100" s="25" t="n">
        <x:v>4</x:v>
      </x:c>
      <x:c r="H100" s="25" t="n">
        <x:v>7</x:v>
      </x:c>
      <x:c r="I100" s="12" t="n">
        <x:f>SUM(C100:H100)</x:f>
        <x:v>66</x:v>
      </x:c>
      <x:c r="J100" s="10" t="str">
        <x:v>실리콘 채택 확대</x:v>
      </x:c>
      <x:c r="K100" s="10" t="str">
        <x:v>복합소재 공정·고객 인증</x:v>
      </x:c>
      <x:c r="L100" s="10" t="str">
        <x:v>페이스트와 신소재 동반 수요</x:v>
      </x:c>
      <x:c r="M100" s="10" t="str">
        <x:v>차입·증설·운전자금</x:v>
      </x:c>
      <x:c r="N100" s="10" t="str">
        <x:v>2025 이익 대비 높은 배수</x:v>
      </x:c>
      <x:c r="O100" s="10" t="str">
        <x:v>음극재 고객 확대</x:v>
      </x:c>
    </x:row>
    <x:row r="101" ht="42" customHeight="1">
      <x:c r="A101" s="26" t="str">
        <x:v>003670</x:v>
      </x:c>
      <x:c r="B101" s="6" t="str">
        <x:v>포스코퓨처엠</x:v>
      </x:c>
      <x:c r="C101" s="25" t="n">
        <x:v>18</x:v>
      </x:c>
      <x:c r="D101" s="25" t="n">
        <x:v>15</x:v>
      </x:c>
      <x:c r="E101" s="25" t="n">
        <x:v>10</x:v>
      </x:c>
      <x:c r="F101" s="25" t="n">
        <x:v>8</x:v>
      </x:c>
      <x:c r="G101" s="25" t="n">
        <x:v>4</x:v>
      </x:c>
      <x:c r="H101" s="25" t="n">
        <x:v>10</x:v>
      </x:c>
      <x:c r="I101" s="11" t="n">
        <x:f>SUM(C101:H101)</x:f>
        <x:v>65</x:v>
      </x:c>
      <x:c r="J101" s="6" t="str">
        <x:v>LFP·비중국 흑연</x:v>
      </x:c>
      <x:c r="K101" s="6" t="str">
        <x:v>양·음극재 동시 공급</x:v>
      </x:c>
      <x:c r="L101" s="6" t="str">
        <x:v>계약의 수율·마진 전환 필요</x:v>
      </x:c>
      <x:c r="M101" s="6" t="str">
        <x:v>증설·운전자금 부담</x:v>
      </x:c>
      <x:c r="N101" s="6" t="str">
        <x:v>기준 가치 상회</x:v>
      </x:c>
      <x:c r="O101" s="6" t="str">
        <x:v>6조원 LFP 계약 실행</x:v>
      </x:c>
    </x:row>
    <x:row r="102" ht="42" customHeight="1">
      <x:c r="A102" s="27" t="str">
        <x:v>357780</x:v>
      </x:c>
      <x:c r="B102" s="10" t="str">
        <x:v>솔브레인</x:v>
      </x:c>
      <x:c r="C102" s="25" t="n">
        <x:v>10</x:v>
      </x:c>
      <x:c r="D102" s="25" t="n">
        <x:v>17</x:v>
      </x:c>
      <x:c r="E102" s="25" t="n">
        <x:v>15</x:v>
      </x:c>
      <x:c r="F102" s="25" t="n">
        <x:v>13</x:v>
      </x:c>
      <x:c r="G102" s="25" t="n">
        <x:v>3</x:v>
      </x:c>
      <x:c r="H102" s="25" t="n">
        <x:v>6</x:v>
      </x:c>
      <x:c r="I102" s="12" t="n">
        <x:f>SUM(C102:H102)</x:f>
        <x:v>64</x:v>
      </x:c>
      <x:c r="J102" s="10" t="str">
        <x:v>배터리 순수 노출 낮음</x:v>
      </x:c>
      <x:c r="K102" s="10" t="str">
        <x:v>고순도 소재 공정</x:v>
      </x:c>
      <x:c r="L102" s="10" t="str">
        <x:v>주력 반도체 실적의 완충</x:v>
      </x:c>
      <x:c r="M102" s="10" t="str">
        <x:v>기존 이익 기반</x:v>
      </x:c>
      <x:c r="N102" s="10" t="str">
        <x:v>배터리만으로 가격 설명 어려움</x:v>
      </x:c>
      <x:c r="O102" s="10" t="str">
        <x:v>전해액 고객 인증</x:v>
      </x:c>
    </x:row>
    <x:row r="103" ht="42" customHeight="1">
      <x:c r="A103" s="26" t="str">
        <x:v>222080</x:v>
      </x:c>
      <x:c r="B103" s="6" t="str">
        <x:v>SFA넥셀(구 씨아이에스)</x:v>
      </x:c>
      <x:c r="C103" s="25" t="n">
        <x:v>14</x:v>
      </x:c>
      <x:c r="D103" s="25" t="n">
        <x:v>16</x:v>
      </x:c>
      <x:c r="E103" s="25" t="n">
        <x:v>13</x:v>
      </x:c>
      <x:c r="F103" s="25" t="n">
        <x:v>10</x:v>
      </x:c>
      <x:c r="G103" s="25" t="n">
        <x:v>5</x:v>
      </x:c>
      <x:c r="H103" s="25" t="n">
        <x:v>5</x:v>
      </x:c>
      <x:c r="I103" s="11" t="n">
        <x:f>SUM(C103:H103)</x:f>
        <x:v>63</x:v>
      </x:c>
      <x:c r="J103" s="6" t="str">
        <x:v>전극 투자 회복</x:v>
      </x:c>
      <x:c r="K103" s="6" t="str">
        <x:v>코팅·압연 노하우</x:v>
      </x:c>
      <x:c r="L103" s="6" t="str">
        <x:v>Q2 이익 회복, 검수 변동</x:v>
      </x:c>
      <x:c r="M103" s="6" t="str">
        <x:v>장비 선수금과 회수 조건</x:v>
      </x:c>
      <x:c r="N103" s="6" t="str">
        <x:v>최신 순차입금 미확인 감점</x:v>
      </x:c>
      <x:c r="O103" s="6" t="str">
        <x:v>고객 증설 재개</x:v>
      </x:c>
    </x:row>
    <x:row r="104" ht="42" customHeight="1">
      <x:c r="A104" s="27" t="str">
        <x:v>005490</x:v>
      </x:c>
      <x:c r="B104" s="10" t="str">
        <x:v>POSCO홀딩스</x:v>
      </x:c>
      <x:c r="C104" s="25" t="n">
        <x:v>12</x:v>
      </x:c>
      <x:c r="D104" s="25" t="n">
        <x:v>14</x:v>
      </x:c>
      <x:c r="E104" s="25" t="n">
        <x:v>13</x:v>
      </x:c>
      <x:c r="F104" s="25" t="n">
        <x:v>12</x:v>
      </x:c>
      <x:c r="G104" s="25" t="n">
        <x:v>6</x:v>
      </x:c>
      <x:c r="H104" s="25" t="n">
        <x:v>5</x:v>
      </x:c>
      <x:c r="I104" s="12" t="n">
        <x:f>SUM(C104:H104)</x:f>
        <x:v>62</x:v>
      </x:c>
      <x:c r="J104" s="10" t="str">
        <x:v>리튬 수요·원료 자립</x:v>
      </x:c>
      <x:c r="K104" s="10" t="str">
        <x:v>자원·정련 통합</x:v>
      </x:c>
      <x:c r="L104" s="10" t="str">
        <x:v>철강 업황 영향이 더 큼</x:v>
      </x:c>
      <x:c r="M104" s="10" t="str">
        <x:v>다각화·대규모 CAPEX</x:v>
      </x:c>
      <x:c r="N104" s="10" t="str">
        <x:v>지주 할인만으로 매수 불충분</x:v>
      </x:c>
      <x:c r="O104" s="10" t="str">
        <x:v>리튬 프로젝트 램프업</x:v>
      </x:c>
    </x:row>
    <x:row r="105" ht="42" customHeight="1">
      <x:c r="A105" s="26" t="str">
        <x:v>247540</x:v>
      </x:c>
      <x:c r="B105" s="6" t="str">
        <x:v>에코프로비엠</x:v>
      </x:c>
      <x:c r="C105" s="25" t="n">
        <x:v>15</x:v>
      </x:c>
      <x:c r="D105" s="25" t="n">
        <x:v>17</x:v>
      </x:c>
      <x:c r="E105" s="25" t="n">
        <x:v>10</x:v>
      </x:c>
      <x:c r="F105" s="25" t="n">
        <x:v>7</x:v>
      </x:c>
      <x:c r="G105" s="25" t="n">
        <x:v>3</x:v>
      </x:c>
      <x:c r="H105" s="25" t="n">
        <x:v>7</x:v>
      </x:c>
      <x:c r="I105" s="11" t="n">
        <x:f>SUM(C105:H105)</x:f>
        <x:v>59</x:v>
      </x:c>
      <x:c r="J105" s="6" t="str">
        <x:v>프리미엄 NCM 회복</x:v>
      </x:c>
      <x:c r="K105" s="6" t="str">
        <x:v>하이니켈 고객 인증</x:v>
      </x:c>
      <x:c r="L105" s="6" t="str">
        <x:v>2025 대비 Q2 이익 둔화</x:v>
      </x:c>
      <x:c r="M105" s="6" t="str">
        <x:v>증자·해외공장 부담</x:v>
      </x:c>
      <x:c r="N105" s="6" t="str">
        <x:v>증자 후 주식수 반영 필요</x:v>
      </x:c>
      <x:c r="O105" s="6" t="str">
        <x:v>헝가리 가동 안정</x:v>
      </x:c>
    </x:row>
    <x:row r="106" ht="42" customHeight="1">
      <x:c r="A106" s="27" t="str">
        <x:v>066970</x:v>
      </x:c>
      <x:c r="B106" s="10" t="str">
        <x:v>엘앤에프</x:v>
      </x:c>
      <x:c r="C106" s="25" t="n">
        <x:v>15</x:v>
      </x:c>
      <x:c r="D106" s="25" t="n">
        <x:v>16</x:v>
      </x:c>
      <x:c r="E106" s="25" t="n">
        <x:v>8</x:v>
      </x:c>
      <x:c r="F106" s="25" t="n">
        <x:v>6</x:v>
      </x:c>
      <x:c r="G106" s="25" t="n">
        <x:v>3</x:v>
      </x:c>
      <x:c r="H106" s="25" t="n">
        <x:v>7</x:v>
      </x:c>
      <x:c r="I106" s="12" t="n">
        <x:f>SUM(C106:H106)</x:f>
        <x:v>55</x:v>
      </x:c>
      <x:c r="J106" s="10" t="str">
        <x:v>46시리즈·LFP</x:v>
      </x:c>
      <x:c r="K106" s="10" t="str">
        <x:v>고니켈 양산 경험</x:v>
      </x:c>
      <x:c r="L106" s="10" t="str">
        <x:v>Q2 흑자지만 이익 변동</x:v>
      </x:c>
      <x:c r="M106" s="10" t="str">
        <x:v>차입·재고 부담</x:v>
      </x:c>
      <x:c r="N106" s="10" t="str">
        <x:v>고객 집중 할인 필요</x:v>
      </x:c>
      <x:c r="O106" s="10" t="str">
        <x:v>LFP 고객 검증</x:v>
      </x:c>
    </x:row>
    <x:row r="107" ht="42" customHeight="1">
      <x:c r="A107" s="26" t="str">
        <x:v>051910</x:v>
      </x:c>
      <x:c r="B107" s="6" t="str">
        <x:v>LG화학</x:v>
      </x:c>
      <x:c r="C107" s="25" t="n">
        <x:v>12</x:v>
      </x:c>
      <x:c r="D107" s="25" t="n">
        <x:v>16</x:v>
      </x:c>
      <x:c r="E107" s="25" t="n">
        <x:v>9</x:v>
      </x:c>
      <x:c r="F107" s="25" t="n">
        <x:v>10</x:v>
      </x:c>
      <x:c r="G107" s="25" t="n">
        <x:v>4</x:v>
      </x:c>
      <x:c r="H107" s="25" t="n">
        <x:v>3</x:v>
      </x:c>
      <x:c r="I107" s="11" t="n">
        <x:f>SUM(C107:H107)</x:f>
        <x:v>54</x:v>
      </x:c>
      <x:c r="J107" s="6" t="str">
        <x:v>소재·자회사 간접 노출</x:v>
      </x:c>
      <x:c r="K107" s="6" t="str">
        <x:v>화학 공정·양극재</x:v>
      </x:c>
      <x:c r="L107" s="6" t="str">
        <x:v>석유화학 구조조정</x:v>
      </x:c>
      <x:c r="M107" s="6" t="str">
        <x:v>지분 가치와 자금 수요</x:v>
      </x:c>
      <x:c r="N107" s="6" t="str">
        <x:v>지주·우선주 차이</x:v>
      </x:c>
      <x:c r="O107" s="6" t="str">
        <x:v>사업 재편</x:v>
      </x:c>
    </x:row>
    <x:row r="108" ht="42" customHeight="1">
      <x:c r="A108" s="27" t="str">
        <x:v>096770</x:v>
      </x:c>
      <x:c r="B108" s="10" t="str">
        <x:v>SK이노베이션</x:v>
      </x:c>
      <x:c r="C108" s="25" t="n">
        <x:v>12</x:v>
      </x:c>
      <x:c r="D108" s="25" t="n">
        <x:v>16</x:v>
      </x:c>
      <x:c r="E108" s="25" t="n">
        <x:v>10</x:v>
      </x:c>
      <x:c r="F108" s="25" t="n">
        <x:v>6</x:v>
      </x:c>
      <x:c r="G108" s="25" t="n">
        <x:v>3</x:v>
      </x:c>
      <x:c r="H108" s="25" t="n">
        <x:v>5</x:v>
      </x:c>
      <x:c r="I108" s="12" t="n">
        <x:f>SUM(C108:H108)</x:f>
        <x:v>52</x:v>
      </x:c>
      <x:c r="J108" s="10" t="str">
        <x:v>ESS 전환 선택지</x:v>
      </x:c>
      <x:c r="K108" s="10" t="str">
        <x:v>SK온 셀 기술</x:v>
      </x:c>
      <x:c r="L108" s="10" t="str">
        <x:v>보상금 포함 흑자</x:v>
      </x:c>
      <x:c r="M108" s="10" t="str">
        <x:v>복잡한 연결·순차입</x:v>
      </x:c>
      <x:c r="N108" s="10" t="str">
        <x:v>순수 배터리 배수 부적합</x:v>
      </x:c>
      <x:c r="O108" s="10" t="str">
        <x:v>JV 재편·ESS 수주</x:v>
      </x:c>
    </x:row>
    <x:row r="109" ht="42" customHeight="1">
      <x:c r="A109" s="26" t="str">
        <x:v>020150</x:v>
      </x:c>
      <x:c r="B109" s="6" t="str">
        <x:v>롯데에너지머티리얼즈</x:v>
      </x:c>
      <x:c r="C109" s="25" t="n">
        <x:v>13</x:v>
      </x:c>
      <x:c r="D109" s="25" t="n">
        <x:v>14</x:v>
      </x:c>
      <x:c r="E109" s="25" t="n">
        <x:v>7</x:v>
      </x:c>
      <x:c r="F109" s="25" t="n">
        <x:v>7</x:v>
      </x:c>
      <x:c r="G109" s="25" t="n">
        <x:v>2</x:v>
      </x:c>
      <x:c r="H109" s="25" t="n">
        <x:v>5</x:v>
      </x:c>
      <x:c r="I109" s="11" t="n">
        <x:f>SUM(C109:H109)</x:f>
        <x:v>48</x:v>
      </x:c>
      <x:c r="J109" s="6" t="str">
        <x:v>고급 동박 수요</x:v>
      </x:c>
      <x:c r="K109" s="6" t="str">
        <x:v>박막 공정</x:v>
      </x:c>
      <x:c r="L109" s="6" t="str">
        <x:v>2025 적자 확대</x:v>
      </x:c>
      <x:c r="M109" s="6" t="str">
        <x:v>증설 자금</x:v>
      </x:c>
      <x:c r="N109" s="6" t="str">
        <x:v>높은 성장 기대</x:v>
      </x:c>
      <x:c r="O109" s="6" t="str">
        <x:v>가동률 회복</x:v>
      </x:c>
    </x:row>
    <x:row r="110" ht="42" customHeight="1">
      <x:c r="A110" s="27" t="str">
        <x:v>086520</x:v>
      </x:c>
      <x:c r="B110" s="10" t="str">
        <x:v>에코프로</x:v>
      </x:c>
      <x:c r="C110" s="25" t="n">
        <x:v>13</x:v>
      </x:c>
      <x:c r="D110" s="25" t="n">
        <x:v>15</x:v>
      </x:c>
      <x:c r="E110" s="25" t="n">
        <x:v>9</x:v>
      </x:c>
      <x:c r="F110" s="25" t="n">
        <x:v>7</x:v>
      </x:c>
      <x:c r="G110" s="25" t="n">
        <x:v>3</x:v>
      </x:c>
      <x:c r="H110" s="25" t="n">
        <x:v>4</x:v>
      </x:c>
      <x:c r="I110" s="12" t="n">
        <x:f>SUM(C110:H110)</x:f>
        <x:v>51</x:v>
      </x:c>
      <x:c r="J110" s="10" t="str">
        <x:v>소재·제련 수직계열</x:v>
      </x:c>
      <x:c r="K110" s="10" t="str">
        <x:v>그룹 통합</x:v>
      </x:c>
      <x:c r="L110" s="10" t="str">
        <x:v>지분·자원 이익 변동</x:v>
      </x:c>
      <x:c r="M110" s="10" t="str">
        <x:v>BM 증자 참여 부담</x:v>
      </x:c>
      <x:c r="N110" s="10" t="str">
        <x:v>중복 지분 평가 주의</x:v>
      </x:c>
      <x:c r="O110" s="10" t="str">
        <x:v>제련소 가동</x:v>
      </x:c>
    </x:row>
    <x:row r="111" ht="42" customHeight="1">
      <x:c r="A111" s="26" t="str">
        <x:v>005070</x:v>
      </x:c>
      <x:c r="B111" s="6" t="str">
        <x:v>코스모신소재</x:v>
      </x:c>
      <x:c r="C111" s="25" t="n">
        <x:v>12</x:v>
      </x:c>
      <x:c r="D111" s="25" t="n">
        <x:v>13</x:v>
      </x:c>
      <x:c r="E111" s="25" t="n">
        <x:v>8</x:v>
      </x:c>
      <x:c r="F111" s="25" t="n">
        <x:v>8</x:v>
      </x:c>
      <x:c r="G111" s="25" t="n">
        <x:v>2</x:v>
      </x:c>
      <x:c r="H111" s="25" t="n">
        <x:v>5</x:v>
      </x:c>
      <x:c r="I111" s="11" t="n">
        <x:f>SUM(C111:H111)</x:f>
        <x:v>48</x:v>
      </x:c>
      <x:c r="J111" s="6" t="str">
        <x:v>양극재 고객 확장</x:v>
      </x:c>
      <x:c r="K111" s="6" t="str">
        <x:v>입도·소성 공정</x:v>
      </x:c>
      <x:c r="L111" s="6" t="str">
        <x:v>물량·판가 동시 관찰</x:v>
      </x:c>
      <x:c r="M111" s="6" t="str">
        <x:v>증설 부담 미확인</x:v>
      </x:c>
      <x:c r="N111" s="6" t="str">
        <x:v>최신 재무 미확인</x:v>
      </x:c>
      <x:c r="O111" s="6" t="str">
        <x:v>신규 라인 인증</x:v>
      </x:c>
    </x:row>
    <x:row r="112" ht="42" customHeight="1">
      <x:c r="A112" s="27" t="str">
        <x:v>348370</x:v>
      </x:c>
      <x:c r="B112" s="10" t="str">
        <x:v>엔켐</x:v>
      </x:c>
      <x:c r="C112" s="25" t="n">
        <x:v>14</x:v>
      </x:c>
      <x:c r="D112" s="25" t="n">
        <x:v>13</x:v>
      </x:c>
      <x:c r="E112" s="25" t="n">
        <x:v>6</x:v>
      </x:c>
      <x:c r="F112" s="25" t="n">
        <x:v>4</x:v>
      </x:c>
      <x:c r="G112" s="25" t="n">
        <x:v>3</x:v>
      </x:c>
      <x:c r="H112" s="25" t="n">
        <x:v>5</x:v>
      </x:c>
      <x:c r="I112" s="12" t="n">
        <x:f>SUM(C112:H112)</x:f>
        <x:v>45</x:v>
      </x:c>
      <x:c r="J112" s="10" t="str">
        <x:v>북미 현지 전해액</x:v>
      </x:c>
      <x:c r="K112" s="10" t="str">
        <x:v>배합·현지 공급</x:v>
      </x:c>
      <x:c r="L112" s="10" t="str">
        <x:v>2025 영업적자</x:v>
      </x:c>
      <x:c r="M112" s="10" t="str">
        <x:v>자금조달·희석 위험</x:v>
      </x:c>
      <x:c r="N112" s="10" t="str">
        <x:v>주가 급락과 저평가 분리</x:v>
      </x:c>
      <x:c r="O112" s="10" t="str">
        <x:v>현지 고객 증산</x:v>
      </x:c>
    </x:row>
    <x:row r="113" ht="42" customHeight="1">
      <x:c r="A113" s="26" t="str">
        <x:v>011790</x:v>
      </x:c>
      <x:c r="B113" s="6" t="str">
        <x:v>SKC</x:v>
      </x:c>
      <x:c r="C113" s="25" t="n">
        <x:v>11</x:v>
      </x:c>
      <x:c r="D113" s="25" t="n">
        <x:v>14</x:v>
      </x:c>
      <x:c r="E113" s="25" t="n">
        <x:v>5</x:v>
      </x:c>
      <x:c r="F113" s="25" t="n">
        <x:v>5</x:v>
      </x:c>
      <x:c r="G113" s="25" t="n">
        <x:v>2</x:v>
      </x:c>
      <x:c r="H113" s="25" t="n">
        <x:v>5</x:v>
      </x:c>
      <x:c r="I113" s="11" t="n">
        <x:f>SUM(C113:H113)</x:f>
        <x:v>42</x:v>
      </x:c>
      <x:c r="J113" s="6" t="str">
        <x:v>동박·반도체 혼합</x:v>
      </x:c>
      <x:c r="K113" s="6" t="str">
        <x:v>공정 기술</x:v>
      </x:c>
      <x:c r="L113" s="6" t="str">
        <x:v>동박 구조적 적자</x:v>
      </x:c>
      <x:c r="M113" s="6" t="str">
        <x:v>투자·손상 부담</x:v>
      </x:c>
      <x:c r="N113" s="6" t="str">
        <x:v>별도 사업 가치 구분</x:v>
      </x:c>
      <x:c r="O113" s="6" t="str">
        <x:v>가동률·사업 매각</x:v>
      </x:c>
    </x:row>
    <x:row r="114" ht="42" customHeight="1">
      <x:c r="A114" s="27" t="str">
        <x:v>336370</x:v>
      </x:c>
      <x:c r="B114" s="10" t="str">
        <x:v>솔루스첨단소재</x:v>
      </x:c>
      <x:c r="C114" s="25" t="n">
        <x:v>12</x:v>
      </x:c>
      <x:c r="D114" s="25" t="n">
        <x:v>12</x:v>
      </x:c>
      <x:c r="E114" s="25" t="n">
        <x:v>6</x:v>
      </x:c>
      <x:c r="F114" s="25" t="n">
        <x:v>5</x:v>
      </x:c>
      <x:c r="G114" s="25" t="n">
        <x:v>2</x:v>
      </x:c>
      <x:c r="H114" s="25" t="n">
        <x:v>5</x:v>
      </x:c>
      <x:c r="I114" s="12" t="n">
        <x:f>SUM(C114:H114)</x:f>
        <x:v>42</x:v>
      </x:c>
      <x:c r="J114" s="10" t="str">
        <x:v>유럽·북미 현지화</x:v>
      </x:c>
      <x:c r="K114" s="10" t="str">
        <x:v>동박·전자소재</x:v>
      </x:c>
      <x:c r="L114" s="10" t="str">
        <x:v>2025 적자 확대</x:v>
      </x:c>
      <x:c r="M114" s="10" t="str">
        <x:v>램프업 자금 부담</x:v>
      </x:c>
      <x:c r="N114" s="10" t="str">
        <x:v>적자 PER 사용 불가</x:v>
      </x:c>
      <x:c r="O114" s="10" t="str">
        <x:v>고객 승인·양산</x:v>
      </x:c>
    </x:row>
    <x:row r="115" ht="42" customHeight="1">
      <x:c r="A115" s="26" t="str">
        <x:v>361610</x:v>
      </x:c>
      <x:c r="B115" s="6" t="str">
        <x:v>SK아이이테크놀로지</x:v>
      </x:c>
      <x:c r="C115" s="25" t="n">
        <x:v>11</x:v>
      </x:c>
      <x:c r="D115" s="25" t="n">
        <x:v>14</x:v>
      </x:c>
      <x:c r="E115" s="25" t="n">
        <x:v>4</x:v>
      </x:c>
      <x:c r="F115" s="25" t="n">
        <x:v>5</x:v>
      </x:c>
      <x:c r="G115" s="25" t="n">
        <x:v>3</x:v>
      </x:c>
      <x:c r="H115" s="25" t="n">
        <x:v>3</x:v>
      </x:c>
      <x:c r="I115" s="11" t="n">
        <x:f>SUM(C115:H115)</x:f>
        <x:v>40</x:v>
      </x:c>
      <x:c r="J115" s="6" t="str">
        <x:v>분리막 출하 회복</x:v>
      </x:c>
      <x:c r="K115" s="6" t="str">
        <x:v>습식·코팅 품질</x:v>
      </x:c>
      <x:c r="L115" s="6" t="str">
        <x:v>Q2 635억원 손실</x:v>
      </x:c>
      <x:c r="M115" s="6" t="str">
        <x:v>가동률·자금 부담</x:v>
      </x:c>
      <x:c r="N115" s="6" t="str">
        <x:v>장부가 손상 위험</x:v>
      </x:c>
      <x:c r="O115" s="6" t="str">
        <x:v>고객 재고 정상화</x:v>
      </x:c>
    </x:row>
    <x:row r="116" ht="42" customHeight="1">
      <x:c r="A116" s="27" t="str">
        <x:v>393890</x:v>
      </x:c>
      <x:c r="B116" s="10" t="str">
        <x:v>더블유씨피</x:v>
      </x:c>
      <x:c r="C116" s="25" t="n">
        <x:v>11</x:v>
      </x:c>
      <x:c r="D116" s="25" t="n">
        <x:v>13</x:v>
      </x:c>
      <x:c r="E116" s="25" t="n">
        <x:v>4</x:v>
      </x:c>
      <x:c r="F116" s="25" t="n">
        <x:v>5</x:v>
      </x:c>
      <x:c r="G116" s="25" t="n">
        <x:v>3</x:v>
      </x:c>
      <x:c r="H116" s="25" t="n">
        <x:v>3</x:v>
      </x:c>
      <x:c r="I116" s="12" t="n">
        <x:f>SUM(C116:H116)</x:f>
        <x:v>39</x:v>
      </x:c>
      <x:c r="J116" s="10" t="str">
        <x:v>유럽 분리막 수요</x:v>
      </x:c>
      <x:c r="K116" s="10" t="str">
        <x:v>고속 습식 공정</x:v>
      </x:c>
      <x:c r="L116" s="10" t="str">
        <x:v>2025 대규모 적자</x:v>
      </x:c>
      <x:c r="M116" s="10" t="str">
        <x:v>현금소진 위험</x:v>
      </x:c>
      <x:c r="N116" s="10" t="str">
        <x:v>장부가만으로 평가 금지</x:v>
      </x:c>
      <x:c r="O116" s="10" t="str">
        <x:v>신공장 인증</x:v>
      </x:c>
    </x:row>
    <x:row r="117" ht="42" customHeight="1">
      <x:c r="A117" s="26" t="str">
        <x:v>365340</x:v>
      </x:c>
      <x:c r="B117" s="6" t="str">
        <x:v>성일하이텍</x:v>
      </x:c>
      <x:c r="C117" s="25" t="n">
        <x:v>12</x:v>
      </x:c>
      <x:c r="D117" s="25" t="n">
        <x:v>12</x:v>
      </x:c>
      <x:c r="E117" s="25" t="n">
        <x:v>4</x:v>
      </x:c>
      <x:c r="F117" s="25" t="n">
        <x:v>4</x:v>
      </x:c>
      <x:c r="G117" s="25" t="n">
        <x:v>3</x:v>
      </x:c>
      <x:c r="H117" s="25" t="n">
        <x:v>3</x:v>
      </x:c>
      <x:c r="I117" s="11" t="n">
        <x:f>SUM(C117:H117)</x:f>
        <x:v>38</x:v>
      </x:c>
      <x:c r="J117" s="6" t="str">
        <x:v>스크랩·폐전지 증가</x:v>
      </x:c>
      <x:c r="K117" s="6" t="str">
        <x:v>습식 회수 경험</x:v>
      </x:c>
      <x:c r="L117" s="6" t="str">
        <x:v>원료·금속가에 민감</x:v>
      </x:c>
      <x:c r="M117" s="6" t="str">
        <x:v>적자·증설 부담</x:v>
      </x:c>
      <x:c r="N117" s="6" t="str">
        <x:v>회수율보다 현금이 중요</x:v>
      </x:c>
      <x:c r="O117" s="6" t="str">
        <x:v>원료 확보·가동 안정</x:v>
      </x:c>
    </x:row>
    <x:row r="118" ht="42" customHeight="1">
      <x:c r="A118" s="27" t="str">
        <x:v>299030</x:v>
      </x:c>
      <x:c r="B118" s="10" t="str">
        <x:v>하나기술</x:v>
      </x:c>
      <x:c r="C118" s="25" t="n">
        <x:v>11</x:v>
      </x:c>
      <x:c r="D118" s="25" t="n">
        <x:v>12</x:v>
      </x:c>
      <x:c r="E118" s="25" t="n">
        <x:v>5</x:v>
      </x:c>
      <x:c r="F118" s="25" t="n">
        <x:v>5</x:v>
      </x:c>
      <x:c r="G118" s="25" t="n">
        <x:v>2</x:v>
      </x:c>
      <x:c r="H118" s="25" t="n">
        <x:v>3</x:v>
      </x:c>
      <x:c r="I118" s="12" t="n">
        <x:f>SUM(C118:H118)</x:f>
        <x:v>38</x:v>
      </x:c>
      <x:c r="J118" s="10" t="str">
        <x:v>조립·활성화 투자</x:v>
      </x:c>
      <x:c r="K118" s="10" t="str">
        <x:v>라인 통합 경험</x:v>
      </x:c>
      <x:c r="L118" s="10" t="str">
        <x:v>낮은 매출·검수 변동</x:v>
      </x:c>
      <x:c r="M118" s="10" t="str">
        <x:v>작은 이익 완충</x:v>
      </x:c>
      <x:c r="N118" s="10" t="str">
        <x:v>수주 질 확인 전 보수적</x:v>
      </x:c>
      <x:c r="O118" s="10" t="str">
        <x:v>수주·대금 회수</x:v>
      </x:c>
    </x:row>
    <x:row r="122">
      <x:c r="A122" s="17" t="str">
        <x:v>시가총액·가격 기준 | 최신 주식수의 미확인 값을 임의 계산하지 않음</x:v>
      </x:c>
    </x:row>
    <x:row r="124" ht="36" customHeight="1">
      <x:c r="A124" s="9" t="str">
        <x:v>코드</x:v>
      </x:c>
      <x:c r="B124" s="9" t="str">
        <x:v>기업</x:v>
      </x:c>
      <x:c r="C124" s="9" t="str">
        <x:v>주가 기준일</x:v>
      </x:c>
      <x:c r="D124" s="9" t="str">
        <x:v>시가총액(억원)</x:v>
      </x:c>
      <x:c r="E124" s="9" t="str">
        <x:v>52주 고점 날짜</x:v>
      </x:c>
      <x:c r="F124" s="9" t="str">
        <x:v>가격 출처</x:v>
      </x:c>
    </x:row>
    <x:row r="125" ht="42" customHeight="1">
      <x:c r="A125" s="26" t="str">
        <x:v>373220</x:v>
      </x:c>
      <x:c r="B125" s="6" t="str">
        <x:v>LG에너지솔루션</x:v>
      </x:c>
      <x:c r="C125" s="6" t="str">
        <x:v>2026-10-13 KRX 종가</x:v>
      </x:c>
      <x:c r="D125" s="6" t="str">
        <x:v>확인 불가</x:v>
      </x:c>
      <x:c r="E125" s="6" t="str">
        <x:v>확인 불가</x:v>
      </x:c>
      <x:c r="F125" s="6" t="str">
        <x:v>Q01</x:v>
      </x:c>
    </x:row>
    <x:row r="126" ht="42" customHeight="1">
      <x:c r="A126" s="27" t="str">
        <x:v>137400</x:v>
      </x:c>
      <x:c r="B126" s="10" t="str">
        <x:v>피엔티</x:v>
      </x:c>
      <x:c r="C126" s="10" t="str">
        <x:v>2026-10-13 KRX 종가</x:v>
      </x:c>
      <x:c r="D126" s="10" t="str">
        <x:v>확인 불가</x:v>
      </x:c>
      <x:c r="E126" s="10" t="str">
        <x:v>확인 불가</x:v>
      </x:c>
      <x:c r="F126" s="10" t="str">
        <x:v>Q02</x:v>
      </x:c>
    </x:row>
    <x:row r="127" ht="42" customHeight="1">
      <x:c r="A127" s="26" t="str">
        <x:v>006400</x:v>
      </x:c>
      <x:c r="B127" s="6" t="str">
        <x:v>삼성SDI</x:v>
      </x:c>
      <x:c r="C127" s="6" t="str">
        <x:v>2026-10-13 KRX 종가</x:v>
      </x:c>
      <x:c r="D127" s="6" t="str">
        <x:v>확인 불가</x:v>
      </x:c>
      <x:c r="E127" s="6" t="str">
        <x:v>확인 불가</x:v>
      </x:c>
      <x:c r="F127" s="6" t="str">
        <x:v>Q03</x:v>
      </x:c>
    </x:row>
    <x:row r="128" ht="42" customHeight="1">
      <x:c r="A128" s="27" t="str">
        <x:v>078600</x:v>
      </x:c>
      <x:c r="B128" s="10" t="str">
        <x:v>대주전자재료</x:v>
      </x:c>
      <x:c r="C128" s="10" t="str">
        <x:v>2026-10-13 KRX 종가</x:v>
      </x:c>
      <x:c r="D128" s="10" t="str">
        <x:v>확인 불가</x:v>
      </x:c>
      <x:c r="E128" s="10" t="str">
        <x:v>확인 불가</x:v>
      </x:c>
      <x:c r="F128" s="10" t="str">
        <x:v>Q04</x:v>
      </x:c>
    </x:row>
    <x:row r="129" ht="42" customHeight="1">
      <x:c r="A129" s="26" t="str">
        <x:v>003670</x:v>
      </x:c>
      <x:c r="B129" s="6" t="str">
        <x:v>포스코퓨처엠</x:v>
      </x:c>
      <x:c r="C129" s="6" t="str">
        <x:v>2026-10-13 KRX 종가</x:v>
      </x:c>
      <x:c r="D129" s="6" t="str">
        <x:v>확인 불가</x:v>
      </x:c>
      <x:c r="E129" s="6" t="str">
        <x:v>확인 불가</x:v>
      </x:c>
      <x:c r="F129" s="6" t="str">
        <x:v>Q05</x:v>
      </x:c>
    </x:row>
    <x:row r="130" ht="42" customHeight="1">
      <x:c r="A130" s="27" t="str">
        <x:v>357780</x:v>
      </x:c>
      <x:c r="B130" s="10" t="str">
        <x:v>솔브레인</x:v>
      </x:c>
      <x:c r="C130" s="10" t="str">
        <x:v>2026-10-13 KRX 종가</x:v>
      </x:c>
      <x:c r="D130" s="10" t="str">
        <x:v>확인 불가</x:v>
      </x:c>
      <x:c r="E130" s="10" t="str">
        <x:v>확인 불가</x:v>
      </x:c>
      <x:c r="F130" s="10" t="str">
        <x:v>Q06</x:v>
      </x:c>
    </x:row>
    <x:row r="131" ht="42" customHeight="1">
      <x:c r="A131" s="26" t="str">
        <x:v>222080</x:v>
      </x:c>
      <x:c r="B131" s="6" t="str">
        <x:v>SFA넥셀(구 씨아이에스)</x:v>
      </x:c>
      <x:c r="C131" s="6" t="str">
        <x:v>2026-10-13 KRX 종가</x:v>
      </x:c>
      <x:c r="D131" s="6" t="str">
        <x:v>확인 불가</x:v>
      </x:c>
      <x:c r="E131" s="6" t="str">
        <x:v>확인 불가</x:v>
      </x:c>
      <x:c r="F131" s="6" t="str">
        <x:v>Q07</x:v>
      </x:c>
    </x:row>
    <x:row r="132" ht="42" customHeight="1">
      <x:c r="A132" s="27" t="str">
        <x:v>005490</x:v>
      </x:c>
      <x:c r="B132" s="10" t="str">
        <x:v>POSCO홀딩스</x:v>
      </x:c>
      <x:c r="C132" s="10" t="str">
        <x:v>2026-10-13 KRX 종가</x:v>
      </x:c>
      <x:c r="D132" s="10" t="str">
        <x:v>확인 불가</x:v>
      </x:c>
      <x:c r="E132" s="10" t="str">
        <x:v>확인 불가</x:v>
      </x:c>
      <x:c r="F132" s="10" t="str">
        <x:v>Q08</x:v>
      </x:c>
    </x:row>
    <x:row r="133" ht="42" customHeight="1">
      <x:c r="A133" s="26" t="str">
        <x:v>247540</x:v>
      </x:c>
      <x:c r="B133" s="6" t="str">
        <x:v>에코프로비엠</x:v>
      </x:c>
      <x:c r="C133" s="6" t="str">
        <x:v>2026-10-13 KRX 종가</x:v>
      </x:c>
      <x:c r="D133" s="6" t="str">
        <x:v>확인 불가</x:v>
      </x:c>
      <x:c r="E133" s="6" t="str">
        <x:v>확인 불가</x:v>
      </x:c>
      <x:c r="F133" s="6" t="str">
        <x:v>Q09</x:v>
      </x:c>
    </x:row>
    <x:row r="134" ht="42" customHeight="1">
      <x:c r="A134" s="27" t="str">
        <x:v>066970</x:v>
      </x:c>
      <x:c r="B134" s="10" t="str">
        <x:v>엘앤에프</x:v>
      </x:c>
      <x:c r="C134" s="10" t="str">
        <x:v>2026-10-13 KRX 종가</x:v>
      </x:c>
      <x:c r="D134" s="10" t="str">
        <x:v>확인 불가</x:v>
      </x:c>
      <x:c r="E134" s="10" t="str">
        <x:v>확인 불가</x:v>
      </x:c>
      <x:c r="F134" s="10" t="str">
        <x:v>Q10</x:v>
      </x:c>
    </x:row>
    <x:row r="135" ht="42" customHeight="1">
      <x:c r="A135" s="26" t="str">
        <x:v>051910</x:v>
      </x:c>
      <x:c r="B135" s="6" t="str">
        <x:v>LG화학</x:v>
      </x:c>
      <x:c r="C135" s="6" t="str">
        <x:v>2026-10-13 KRX 종가</x:v>
      </x:c>
      <x:c r="D135" s="6" t="str">
        <x:v>확인 불가</x:v>
      </x:c>
      <x:c r="E135" s="6" t="str">
        <x:v>확인 불가</x:v>
      </x:c>
      <x:c r="F135" s="6" t="str">
        <x:v>Q11</x:v>
      </x:c>
    </x:row>
    <x:row r="136" ht="42" customHeight="1">
      <x:c r="A136" s="27" t="str">
        <x:v>096770</x:v>
      </x:c>
      <x:c r="B136" s="10" t="str">
        <x:v>SK이노베이션</x:v>
      </x:c>
      <x:c r="C136" s="10" t="str">
        <x:v>2026-10-13 KRX 종가</x:v>
      </x:c>
      <x:c r="D136" s="10" t="str">
        <x:v>확인 불가</x:v>
      </x:c>
      <x:c r="E136" s="10" t="str">
        <x:v>확인 불가</x:v>
      </x:c>
      <x:c r="F136" s="10" t="str">
        <x:v>Q12</x:v>
      </x:c>
    </x:row>
    <x:row r="137" ht="42" customHeight="1">
      <x:c r="A137" s="26" t="str">
        <x:v>020150</x:v>
      </x:c>
      <x:c r="B137" s="6" t="str">
        <x:v>롯데에너지머티리얼즈</x:v>
      </x:c>
      <x:c r="C137" s="6" t="str">
        <x:v>2026-10-13 KRX 종가</x:v>
      </x:c>
      <x:c r="D137" s="6" t="str">
        <x:v>확인 불가</x:v>
      </x:c>
      <x:c r="E137" s="6" t="str">
        <x:v>확인 불가</x:v>
      </x:c>
      <x:c r="F137" s="6" t="str">
        <x:v>Q13</x:v>
      </x:c>
    </x:row>
    <x:row r="138" ht="42" customHeight="1">
      <x:c r="A138" s="27" t="str">
        <x:v>086520</x:v>
      </x:c>
      <x:c r="B138" s="10" t="str">
        <x:v>에코프로</x:v>
      </x:c>
      <x:c r="C138" s="10" t="str">
        <x:v>2026-10-13 KRX 종가</x:v>
      </x:c>
      <x:c r="D138" s="10" t="str">
        <x:v>확인 불가</x:v>
      </x:c>
      <x:c r="E138" s="10" t="str">
        <x:v>확인 불가</x:v>
      </x:c>
      <x:c r="F138" s="10" t="str">
        <x:v>Q14</x:v>
      </x:c>
    </x:row>
    <x:row r="139" ht="42" customHeight="1">
      <x:c r="A139" s="26" t="str">
        <x:v>005070</x:v>
      </x:c>
      <x:c r="B139" s="6" t="str">
        <x:v>코스모신소재</x:v>
      </x:c>
      <x:c r="C139" s="6" t="str">
        <x:v>2026-10-13 KRX 종가</x:v>
      </x:c>
      <x:c r="D139" s="6" t="str">
        <x:v>확인 불가</x:v>
      </x:c>
      <x:c r="E139" s="6" t="str">
        <x:v>확인 불가</x:v>
      </x:c>
      <x:c r="F139" s="6" t="str">
        <x:v>Q15</x:v>
      </x:c>
    </x:row>
    <x:row r="140" ht="42" customHeight="1">
      <x:c r="A140" s="27" t="str">
        <x:v>348370</x:v>
      </x:c>
      <x:c r="B140" s="10" t="str">
        <x:v>엔켐</x:v>
      </x:c>
      <x:c r="C140" s="10" t="str">
        <x:v>2026-10-13 KRX 종가</x:v>
      </x:c>
      <x:c r="D140" s="10" t="str">
        <x:v>확인 불가</x:v>
      </x:c>
      <x:c r="E140" s="10" t="str">
        <x:v>확인 불가</x:v>
      </x:c>
      <x:c r="F140" s="10" t="str">
        <x:v>Q16</x:v>
      </x:c>
    </x:row>
    <x:row r="141" ht="42" customHeight="1">
      <x:c r="A141" s="26" t="str">
        <x:v>011790</x:v>
      </x:c>
      <x:c r="B141" s="6" t="str">
        <x:v>SKC</x:v>
      </x:c>
      <x:c r="C141" s="6" t="str">
        <x:v>2026-10-13 KRX 종가</x:v>
      </x:c>
      <x:c r="D141" s="6" t="str">
        <x:v>확인 불가</x:v>
      </x:c>
      <x:c r="E141" s="6" t="str">
        <x:v>확인 불가</x:v>
      </x:c>
      <x:c r="F141" s="6" t="str">
        <x:v>Q17</x:v>
      </x:c>
    </x:row>
    <x:row r="142" ht="42" customHeight="1">
      <x:c r="A142" s="27" t="str">
        <x:v>336370</x:v>
      </x:c>
      <x:c r="B142" s="10" t="str">
        <x:v>솔루스첨단소재</x:v>
      </x:c>
      <x:c r="C142" s="10" t="str">
        <x:v>2026-10-13 KRX 종가</x:v>
      </x:c>
      <x:c r="D142" s="10" t="str">
        <x:v>확인 불가</x:v>
      </x:c>
      <x:c r="E142" s="10" t="str">
        <x:v>확인 불가</x:v>
      </x:c>
      <x:c r="F142" s="10" t="str">
        <x:v>Q18</x:v>
      </x:c>
    </x:row>
    <x:row r="143" ht="42" customHeight="1">
      <x:c r="A143" s="26" t="str">
        <x:v>361610</x:v>
      </x:c>
      <x:c r="B143" s="6" t="str">
        <x:v>SK아이이테크놀로지</x:v>
      </x:c>
      <x:c r="C143" s="6" t="str">
        <x:v>2026-10-13 KRX 종가</x:v>
      </x:c>
      <x:c r="D143" s="6" t="str">
        <x:v>확인 불가</x:v>
      </x:c>
      <x:c r="E143" s="6" t="str">
        <x:v>확인 불가</x:v>
      </x:c>
      <x:c r="F143" s="6" t="str">
        <x:v>Q19</x:v>
      </x:c>
    </x:row>
    <x:row r="144" ht="42" customHeight="1">
      <x:c r="A144" s="27" t="str">
        <x:v>393890</x:v>
      </x:c>
      <x:c r="B144" s="10" t="str">
        <x:v>더블유씨피</x:v>
      </x:c>
      <x:c r="C144" s="10" t="str">
        <x:v>2026-10-13 KRX 종가</x:v>
      </x:c>
      <x:c r="D144" s="10" t="str">
        <x:v>확인 불가</x:v>
      </x:c>
      <x:c r="E144" s="10" t="str">
        <x:v>확인 불가</x:v>
      </x:c>
      <x:c r="F144" s="10" t="str">
        <x:v>Q20</x:v>
      </x:c>
    </x:row>
    <x:row r="145" ht="42" customHeight="1">
      <x:c r="A145" s="26" t="str">
        <x:v>365340</x:v>
      </x:c>
      <x:c r="B145" s="6" t="str">
        <x:v>성일하이텍</x:v>
      </x:c>
      <x:c r="C145" s="6" t="str">
        <x:v>2026-10-13 KRX 종가</x:v>
      </x:c>
      <x:c r="D145" s="6" t="str">
        <x:v>확인 불가</x:v>
      </x:c>
      <x:c r="E145" s="6" t="str">
        <x:v>확인 불가</x:v>
      </x:c>
      <x:c r="F145" s="6" t="str">
        <x:v>Q21</x:v>
      </x:c>
    </x:row>
    <x:row r="146" ht="42" customHeight="1">
      <x:c r="A146" s="27" t="str">
        <x:v>299030</x:v>
      </x:c>
      <x:c r="B146" s="10" t="str">
        <x:v>하나기술</x:v>
      </x:c>
      <x:c r="C146" s="10" t="str">
        <x:v>2026-10-13 KRX 종가</x:v>
      </x:c>
      <x:c r="D146" s="10" t="str">
        <x:v>확인 불가</x:v>
      </x:c>
      <x:c r="E146" s="10" t="str">
        <x:v>확인 불가</x:v>
      </x:c>
      <x:c r="F146" s="10" t="str">
        <x:v>Q22</x:v>
      </x:c>
    </x:row>
  </x:sheetData>
  <x:conditionalFormatting sqref="G6:G27">
    <x:cfRule type="colorScale" priority="1">
      <x:colorScale>
        <x:cfvo type="min"/>
        <x:cfvo type="max"/>
        <x:color rgb="FFF7DCE0"/>
        <x:color rgb="FFD7EEE8"/>
      </x:colorScale>
    </x:cfRule>
  </x:conditionalFormatting>
  <x:dataValidations count="3">
    <x:dataValidation type="whole" operator="between" sqref="C97:E118">
      <x:formula1>0</x:formula1>
      <x:formula2>20</x:formula2>
    </x:dataValidation>
    <x:dataValidation type="whole" operator="between" sqref="F97:G118">
      <x:formula1>0</x:formula1>
      <x:formula2>15</x:formula2>
    </x:dataValidation>
    <x:dataValidation type="whole" operator="between" sqref="H97:H118">
      <x:formula1>0</x:formula1>
      <x:formula2>10</x:formula2>
    </x:dataValidation>
  </x:dataValidations>
  <x:pageMargins left="0.7" right="0.7" top="0.75" bottom="0.75" header="0.3" footer="0.3"/>
  <x:tableParts count="5">
    <x:tablePart xmlns:r="http://schemas.openxmlformats.org/officeDocument/2006/relationships" r:id="R25b2141b7ce04744"/>
    <x:tablePart xmlns:r="http://schemas.openxmlformats.org/officeDocument/2006/relationships" r:id="R0abd47185edf42de"/>
    <x:tablePart xmlns:r="http://schemas.openxmlformats.org/officeDocument/2006/relationships" r:id="R3ed89a3f160b458d"/>
    <x:tablePart xmlns:r="http://schemas.openxmlformats.org/officeDocument/2006/relationships" r:id="Raba754c4292e48b8"/>
    <x:tablePart xmlns:r="http://schemas.openxmlformats.org/officeDocument/2006/relationships" r:id="R761b69e5b07645ab"/>
  </x:tableParts>
</x:worksheet>
</file>

<file path=xl/worksheets/sheet3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.889999389648438" hidden="0" customWidth="1"/>
    <x:col min="2" max="2" width="15.5600004196167" hidden="0" customWidth="1"/>
    <x:col min="3" max="3" width="20" hidden="0" customWidth="1"/>
    <x:col min="4" max="4" width="44.439998626708984" hidden="0" customWidth="1"/>
    <x:col min="5" max="5" width="28.889999389648438" hidden="0" customWidth="1"/>
    <x:col min="6" max="6" width="18.889999389648438" hidden="0" customWidth="1"/>
    <x:col min="7" max="7" width="12.220000267028809" hidden="0" customWidth="1"/>
    <x:col min="8" max="8" width="13.329999923706055" hidden="0" customWidth="1"/>
  </x:cols>
  <x:sheetData>
    <x:row r="2">
      <x:c r="A2" s="1" t="str">
        <x:v>미국 기업 | 제조·기술·통합 구분</x:v>
      </x:c>
    </x:row>
    <x:row r="3">
      <x:c r="A3" s="3" t="str">
        <x:v>회계연도와 달력분기를 구분 · QS billings는 GAAP 매출이 아님</x:v>
      </x:c>
    </x:row>
    <x:row r="5" ht="36" customHeight="1">
      <x:c r="A5" s="9" t="str">
        <x:v>기업</x:v>
      </x:c>
      <x:c r="B5" s="9" t="str">
        <x:v>티커</x:v>
      </x:c>
      <x:c r="C5" s="9" t="str">
        <x:v>역할</x:v>
      </x:c>
      <x:c r="D5" s="9" t="str">
        <x:v>최근 확인 성과</x:v>
      </x:c>
      <x:c r="E5" s="9" t="str">
        <x:v>양산 / 수익 위험</x:v>
      </x:c>
      <x:c r="F5" s="9" t="str">
        <x:v>2030 판단</x:v>
      </x:c>
      <x:c r="G5" s="9" t="str">
        <x:v>기준일 주가</x:v>
      </x:c>
      <x:c r="H5" s="9" t="str">
        <x:v>출처</x:v>
      </x:c>
    </x:row>
    <x:row r="6" ht="42" customHeight="1">
      <x:c r="A6" s="6" t="str">
        <x:v>Tesla</x:v>
      </x:c>
      <x:c r="B6" s="6" t="str">
        <x:v>TSLA Nasdaq</x:v>
      </x:c>
      <x:c r="C6" s="6" t="str">
        <x:v>자동차·ESS 통합</x:v>
      </x:c>
      <x:c r="D6" s="6" t="str">
        <x:v>Q3 ESS 13.7GWh 설치; EV 인도 486,532대</x:v>
      </x:c>
      <x:c r="E6" s="6" t="str">
        <x:v>셀 외부 조달·주가 기대</x:v>
      </x:c>
      <x:c r="F6" s="6" t="str">
        <x:v>기존/틈새 수요 확대</x:v>
      </x:c>
      <x:c r="G6" s="6" t="str">
        <x:v>확인 불가</x:v>
      </x:c>
      <x:c r="H6" s="6" t="str">
        <x:v>S33</x:v>
      </x:c>
    </x:row>
    <x:row r="7" ht="42" customHeight="1">
      <x:c r="A7" s="10" t="str">
        <x:v>Albemarle</x:v>
      </x:c>
      <x:c r="B7" s="10" t="str">
        <x:v>ALB NYSE</x:v>
      </x:c>
      <x:c r="C7" s="10" t="str">
        <x:v>리튬·특수소재</x:v>
      </x:c>
      <x:c r="D7" s="10" t="str">
        <x:v>Q2 매출 17억 USD; 가격 회복 영향</x:v>
      </x:c>
      <x:c r="E7" s="10" t="str">
        <x:v>리튬 가격·CAPEX</x:v>
      </x:c>
      <x:c r="F7" s="10" t="str">
        <x:v>기존/틈새 수요 확대</x:v>
      </x:c>
      <x:c r="G7" s="10" t="str">
        <x:v>확인 불가</x:v>
      </x:c>
      <x:c r="H7" s="10" t="str">
        <x:v>S38</x:v>
      </x:c>
    </x:row>
    <x:row r="8" ht="42" customHeight="1">
      <x:c r="A8" s="6" t="str">
        <x:v>EnerSys</x:v>
      </x:c>
      <x:c r="B8" s="6" t="str">
        <x:v>ENS NYSE</x:v>
      </x:c>
      <x:c r="C8" s="6" t="str">
        <x:v>산업·통신 백업</x:v>
      </x:c>
      <x:c r="D8" s="6" t="str">
        <x:v>FY2027Q1: 2026-07-05 종료 분기</x:v>
      </x:c>
      <x:c r="E8" s="6" t="str">
        <x:v>기술 전환·산업 경기</x:v>
      </x:c>
      <x:c r="F8" s="6" t="str">
        <x:v>기존/틈새 수요 확대</x:v>
      </x:c>
      <x:c r="G8" s="6" t="str">
        <x:v>확인 불가</x:v>
      </x:c>
      <x:c r="H8" s="6" t="str">
        <x:v>S39</x:v>
      </x:c>
    </x:row>
    <x:row r="9" ht="42" customHeight="1">
      <x:c r="A9" s="10" t="str">
        <x:v>Fluence</x:v>
      </x:c>
      <x:c r="B9" s="10" t="str">
        <x:v>FLNC Nasdaq</x:v>
      </x:c>
      <x:c r="C9" s="10" t="str">
        <x:v>ESS 시스템 통합</x:v>
      </x:c>
      <x:c r="D9" s="10" t="str">
        <x:v>FY2026Q3 순손실 4,430만 USD</x:v>
      </x:c>
      <x:c r="E9" s="10" t="str">
        <x:v>인식 지연·보증·현금</x:v>
      </x:c>
      <x:c r="F9" s="10" t="str">
        <x:v>기존/틈새 수요 확대</x:v>
      </x:c>
      <x:c r="G9" s="10" t="str">
        <x:v>확인 불가</x:v>
      </x:c>
      <x:c r="H9" s="10" t="str">
        <x:v>S40</x:v>
      </x:c>
    </x:row>
    <x:row r="10" ht="42" customHeight="1">
      <x:c r="A10" s="6" t="str">
        <x:v>Amprius</x:v>
      </x:c>
      <x:c r="B10" s="6" t="str">
        <x:v>AMPX NYSE</x:v>
      </x:c>
      <x:c r="C10" s="6" t="str">
        <x:v>고실리콘 셀</x:v>
      </x:c>
      <x:c r="D10" s="6" t="str">
        <x:v>Q2 매출 2.3배; 매출총이익률 27%</x:v>
      </x:c>
      <x:c r="E10" s="6" t="str">
        <x:v>규모 확대·조달</x:v>
      </x:c>
      <x:c r="F10" s="6" t="str">
        <x:v>기존/틈새 수요 확대</x:v>
      </x:c>
      <x:c r="G10" s="6" t="str">
        <x:v>확인 불가</x:v>
      </x:c>
      <x:c r="H10" s="6" t="str">
        <x:v>S37</x:v>
      </x:c>
    </x:row>
    <x:row r="11" ht="42" customHeight="1">
      <x:c r="A11" s="10" t="str">
        <x:v>Enovix</x:v>
      </x:c>
      <x:c r="B11" s="10" t="str">
        <x:v>ENVX Nasdaq</x:v>
      </x:c>
      <x:c r="C11" s="10" t="str">
        <x:v>실리콘 셀</x:v>
      </x:c>
      <x:c r="D11" s="10" t="str">
        <x:v>Q2 AI1 2,100팩 출하; 연간 주문 5만팩</x:v>
      </x:c>
      <x:c r="E11" s="10" t="str">
        <x:v>수율·현금소진</x:v>
      </x:c>
      <x:c r="F11" s="10" t="str">
        <x:v>기존/틈새 수요 확대</x:v>
      </x:c>
      <x:c r="G11" s="10" t="str">
        <x:v>확인 불가</x:v>
      </x:c>
      <x:c r="H11" s="10" t="str">
        <x:v>S36</x:v>
      </x:c>
    </x:row>
    <x:row r="12" ht="42" customHeight="1">
      <x:c r="A12" s="6" t="str">
        <x:v>QuantumScape</x:v>
      </x:c>
      <x:c r="B12" s="6" t="str">
        <x:v>QS Nasdaq</x:v>
      </x:c>
      <x:c r="C12" s="6" t="str">
        <x:v>리튬메탈·고체 분리층</x:v>
      </x:c>
      <x:c r="D12" s="6" t="str">
        <x:v>Q2 순손실 9,820만, 유동성 8.59억 USD</x:v>
      </x:c>
      <x:c r="E12" s="6" t="str">
        <x:v>파일럿→양산·희석</x:v>
      </x:c>
      <x:c r="F12" s="6" t="str">
        <x:v>양산·라이선스 검증</x:v>
      </x:c>
      <x:c r="G12" s="6" t="str">
        <x:v>확인 불가</x:v>
      </x:c>
      <x:c r="H12" s="6" t="str">
        <x:v>S34</x:v>
      </x:c>
    </x:row>
    <x:row r="13" ht="42" customHeight="1">
      <x:c r="A13" s="10" t="str">
        <x:v>Solid Power</x:v>
      </x:c>
      <x:c r="B13" s="10" t="str">
        <x:v>SLDP Nasdaq</x:v>
      </x:c>
      <x:c r="C13" s="10" t="str">
        <x:v>황화물 전해질</x:v>
      </x:c>
      <x:c r="D13" s="10" t="str">
        <x:v>Q2 순손실 2,380만; 유동성 4.193억 USD</x:v>
      </x:c>
      <x:c r="E13" s="10" t="str">
        <x:v>샘플 매출·스케일</x:v>
      </x:c>
      <x:c r="F13" s="10" t="str">
        <x:v>양산·라이선스 검증</x:v>
      </x:c>
      <x:c r="G13" s="10" t="str">
        <x:v>확인 불가</x:v>
      </x:c>
      <x:c r="H13" s="10" t="str">
        <x:v>S35</x:v>
      </x:c>
    </x:row>
    <x:row r="17">
      <x:c r="A17" s="17" t="str">
        <x:v>기술에서 매출로 넘어가는 단계</x:v>
      </x:c>
    </x:row>
    <x:row r="19" ht="36" customHeight="1">
      <x:c r="A19" s="9" t="str">
        <x:v>기업</x:v>
      </x:c>
      <x:c r="B19" s="9" t="str">
        <x:v>현재 단계</x:v>
      </x:c>
      <x:c r="C19" s="9" t="str">
        <x:v>미래 이정표</x:v>
      </x:c>
      <x:c r="D19" s="9" t="str">
        <x:v>투자자가 확인할 숫자</x:v>
      </x:c>
    </x:row>
    <x:row r="20" ht="42" customHeight="1">
      <x:c r="A20" s="6" t="str">
        <x:v>Tesla</x:v>
      </x:c>
      <x:c r="B20" s="6" t="str">
        <x:v>시스템 대량 공급</x:v>
      </x:c>
      <x:c r="C20" s="6" t="str">
        <x:v>Megapack 증설·고객 검수</x:v>
      </x:c>
      <x:c r="D20" s="6" t="str">
        <x:v>설치 GWh·부문 총이익·선수금</x:v>
      </x:c>
    </x:row>
    <x:row r="21" ht="42" customHeight="1">
      <x:c r="A21" s="10" t="str">
        <x:v>QS</x:v>
      </x:c>
      <x:c r="B21" s="10" t="str">
        <x:v>Eagle 파일럿·샘플</x:v>
      </x:c>
      <x:c r="C21" s="10" t="str">
        <x:v>OEM 인증→공정 이전</x:v>
      </x:c>
      <x:c r="D21" s="10" t="str">
        <x:v>반복 수율·인증·라이선스 현금</x:v>
      </x:c>
    </x:row>
    <x:row r="22" ht="42" customHeight="1">
      <x:c r="A22" s="6" t="str">
        <x:v>SLDP</x:v>
      </x:c>
      <x:c r="B22" s="6" t="str">
        <x:v>전해질·파트너 파일럿</x:v>
      </x:c>
      <x:c r="C22" s="6" t="str">
        <x:v>연속 공정 확대</x:v>
      </x:c>
      <x:c r="D22" s="6" t="str">
        <x:v>출하 kg·품질·반복 매출</x:v>
      </x:c>
    </x:row>
    <x:row r="23" ht="42" customHeight="1">
      <x:c r="A23" s="10" t="str">
        <x:v>Enovix</x:v>
      </x:c>
      <x:c r="B23" s="10" t="str">
        <x:v>AI1 고객 출하</x:v>
      </x:c>
      <x:c r="C23" s="10" t="str">
        <x:v>Fab2 수율·추가 고객</x:v>
      </x:c>
      <x:c r="D23" s="10" t="str">
        <x:v>공정별이 아닌 최종 수율</x:v>
      </x:c>
    </x:row>
    <x:row r="24" ht="42" customHeight="1">
      <x:c r="A24" s="6" t="str">
        <x:v>Amprius</x:v>
      </x:c>
      <x:c r="B24" s="6" t="str">
        <x:v>고객 매출·외부 생산 확대</x:v>
      </x:c>
      <x:c r="C24" s="6" t="str">
        <x:v>드론·방산 고객 확대</x:v>
      </x:c>
      <x:c r="D24" s="6" t="str">
        <x:v>총이익·품질·현금 회수</x:v>
      </x:c>
    </x:row>
  </x:sheetData>
  <x:pageMargins left="0.7" right="0.7" top="0.75" bottom="0.75" header="0.3" footer="0.3"/>
  <x:tableParts count="2">
    <x:tablePart xmlns:r="http://schemas.openxmlformats.org/officeDocument/2006/relationships" r:id="R070bdf0a7f5c407c"/>
    <x:tablePart xmlns:r="http://schemas.openxmlformats.org/officeDocument/2006/relationships" r:id="R2341c9d3a6e34c05"/>
  </x:tableParts>
</x:worksheet>
</file>

<file path=xl/worksheets/sheet4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.110000610351562" hidden="0" customWidth="1"/>
    <x:col min="2" max="2" width="22.219999313354492" hidden="0" customWidth="1"/>
    <x:col min="3" max="3" width="23.329999923706055" hidden="0" customWidth="1"/>
    <x:col min="4" max="4" width="34.439998626708984" hidden="0" customWidth="1"/>
    <x:col min="5" max="5" width="33.33000183105469" hidden="0" customWidth="1"/>
    <x:col min="6" max="6" width="16.670000076293945" hidden="0" customWidth="1"/>
  </x:cols>
  <x:sheetData>
    <x:row r="2">
      <x:c r="A2" s="1" t="str">
        <x:v>중국 기업 | 셀·소재·자원</x:v>
      </x:c>
    </x:row>
    <x:row r="3">
      <x:c r="A3" s="3" t="str">
        <x:v>A주·H주는 별도 증권 · 최신 동시 가격·기업별 가동률은 확인 불가</x:v>
      </x:c>
    </x:row>
    <x:row r="5" ht="36" customHeight="1">
      <x:c r="A5" s="9" t="str">
        <x:v>기업</x:v>
      </x:c>
      <x:c r="B5" s="9" t="str">
        <x:v>티커</x:v>
      </x:c>
      <x:c r="C5" s="9" t="str">
        <x:v>주력</x:v>
      </x:c>
      <x:c r="D5" s="9" t="str">
        <x:v>산업 경쟁력 / 확인 성과</x:v>
      </x:c>
      <x:c r="E5" s="9" t="str">
        <x:v>투자 위험</x:v>
      </x:c>
      <x:c r="F5" s="9" t="str">
        <x:v>출처</x:v>
      </x:c>
    </x:row>
    <x:row r="6" ht="42" customHeight="1">
      <x:c r="A6" s="6" t="str">
        <x:v>CATL</x:v>
      </x:c>
      <x:c r="B6" s="6" t="str">
        <x:v>300750 SZ / 03750 HK</x:v>
      </x:c>
      <x:c r="C6" s="6" t="str">
        <x:v>LFP·NCM·ESS 셀</x:v>
      </x:c>
      <x:c r="D6" s="6" t="str">
        <x:v>2025 매출 4,237억 CNY, 순익 722억; 판매 661GWh</x:v>
      </x:c>
      <x:c r="E6" s="6" t="str">
        <x:v>중국 가격경쟁·규제</x:v>
      </x:c>
      <x:c r="F6" s="6" t="str">
        <x:v>S28/S29</x:v>
      </x:c>
    </x:row>
    <x:row r="7" ht="42" customHeight="1">
      <x:c r="A7" s="10" t="str">
        <x:v>BYD</x:v>
      </x:c>
      <x:c r="B7" s="10" t="str">
        <x:v>002594 SZ / 01211 HK</x:v>
      </x:c>
      <x:c r="C7" s="10" t="str">
        <x:v>완성차·배터리</x:v>
      </x:c>
      <x:c r="D7" s="10" t="str">
        <x:v>배터리 독립 손익·가동률 확인 불가</x:v>
      </x:c>
      <x:c r="E7" s="10" t="str">
        <x:v>차량 마진과 셀 경제성 혼재</x:v>
      </x:c>
      <x:c r="F7" s="10" t="str">
        <x:v>S03/S32</x:v>
      </x:c>
    </x:row>
    <x:row r="8" ht="42" customHeight="1">
      <x:c r="A8" s="6" t="str">
        <x:v>EVE Energy</x:v>
      </x:c>
      <x:c r="B8" s="6" t="str">
        <x:v>300014 SZ</x:v>
      </x:c>
      <x:c r="C8" s="6" t="str">
        <x:v>EV·ESS 셀</x:v>
      </x:c>
      <x:c r="D8" s="6" t="str">
        <x:v>1~8월 EV 사용 29.5GWh, +53.9%</x:v>
      </x:c>
      <x:c r="E8" s="6" t="str">
        <x:v>증설·가격경쟁</x:v>
      </x:c>
      <x:c r="F8" s="6" t="str">
        <x:v>S03/S56</x:v>
      </x:c>
    </x:row>
    <x:row r="9" ht="42" customHeight="1">
      <x:c r="A9" s="10" t="str">
        <x:v>Gotion</x:v>
      </x:c>
      <x:c r="B9" s="10" t="str">
        <x:v>002074 SZ</x:v>
      </x:c>
      <x:c r="C9" s="10" t="str">
        <x:v>LFP·LMFP 셀</x:v>
      </x:c>
      <x:c r="D9" s="10" t="str">
        <x:v>H1 매출 277.76억 CNY; 1~8월 41.5GWh</x:v>
      </x:c>
      <x:c r="E9" s="10" t="str">
        <x:v>합작·수율</x:v>
      </x:c>
      <x:c r="F9" s="10" t="str">
        <x:v>S03/S55</x:v>
      </x:c>
    </x:row>
    <x:row r="10" ht="42" customHeight="1">
      <x:c r="A10" s="6" t="str">
        <x:v>CALB</x:v>
      </x:c>
      <x:c r="B10" s="6" t="str">
        <x:v>03931 HK</x:v>
      </x:c>
      <x:c r="C10" s="6" t="str">
        <x:v>LFP·NCM 셀</x:v>
      </x:c>
      <x:c r="D10" s="6" t="str">
        <x:v>1~8월 EV 사용 44.4GWh, +32.6%</x:v>
      </x:c>
      <x:c r="E10" s="6" t="str">
        <x:v>가격·해외 인증</x:v>
      </x:c>
      <x:c r="F10" s="6" t="str">
        <x:v>S03</x:v>
      </x:c>
    </x:row>
    <x:row r="11" ht="42" customHeight="1">
      <x:c r="A11" s="10" t="str">
        <x:v>Ganfeng Lithium</x:v>
      </x:c>
      <x:c r="B11" s="10" t="str">
        <x:v>002460 SZ / 01772 HK</x:v>
      </x:c>
      <x:c r="C11" s="10" t="str">
        <x:v>리튬·배터리·반고체</x:v>
      </x:c>
      <x:c r="D11" s="10" t="str">
        <x:v>광물→정련 통합</x:v>
      </x:c>
      <x:c r="E11" s="10" t="str">
        <x:v>리튬가격·신사업 수율</x:v>
      </x:c>
      <x:c r="F11" s="10" t="str">
        <x:v>S09; 상장코드 별도 확인</x:v>
      </x:c>
    </x:row>
    <x:row r="12" ht="42" customHeight="1">
      <x:c r="A12" s="6" t="str">
        <x:v>Tianqi Lithium</x:v>
      </x:c>
      <x:c r="B12" s="6" t="str">
        <x:v>002466 SZ / 09696 HK</x:v>
      </x:c>
      <x:c r="C12" s="6" t="str">
        <x:v>리튬 자원·정련</x:v>
      </x:c>
      <x:c r="D12" s="6" t="str">
        <x:v>상류 자산</x:v>
      </x:c>
      <x:c r="E12" s="6" t="str">
        <x:v>자원가격·관계사 손익</x:v>
      </x:c>
      <x:c r="F12" s="6" t="str">
        <x:v>S09; 상장코드 별도 확인</x:v>
      </x:c>
    </x:row>
    <x:row r="13" ht="42" customHeight="1">
      <x:c r="A13" s="10" t="str">
        <x:v>GEM</x:v>
      </x:c>
      <x:c r="B13" s="10" t="str">
        <x:v>002340 SZ</x:v>
      </x:c>
      <x:c r="C13" s="10" t="str">
        <x:v>재활용·전구체</x:v>
      </x:c>
      <x:c r="D13" s="10" t="str">
        <x:v>회수·정련 공정</x:v>
      </x:c>
      <x:c r="E13" s="10" t="str">
        <x:v>금속 스프레드·원료</x:v>
      </x:c>
      <x:c r="F13" s="10" t="str">
        <x:v>S09; 상장코드 별도 확인</x:v>
      </x:c>
    </x:row>
    <x:row r="14" ht="42" customHeight="1">
      <x:c r="A14" s="6" t="str">
        <x:v>Huayou Cobalt</x:v>
      </x:c>
      <x:c r="B14" s="6" t="str">
        <x:v>603799 SSE</x:v>
      </x:c>
      <x:c r="C14" s="6" t="str">
        <x:v>니켈·코발트·전구체</x:v>
      </x:c>
      <x:c r="D14" s="6" t="str">
        <x:v>인도네시아 통합</x:v>
      </x:c>
      <x:c r="E14" s="6" t="str">
        <x:v>상품가격·PFE 공급망</x:v>
      </x:c>
      <x:c r="F14" s="6" t="str">
        <x:v>S09; 상장코드 별도 확인</x:v>
      </x:c>
    </x:row>
  </x:sheetData>
  <x:pageMargins left="0.7" right="0.7" top="0.75" bottom="0.75" header="0.3" footer="0.3"/>
  <x:tableParts count="1">
    <x:tablePart xmlns:r="http://schemas.openxmlformats.org/officeDocument/2006/relationships" r:id="R7d99417ac95a4f34"/>
  </x:tableParts>
</x:worksheet>
</file>

<file path=xl/worksheets/sheet5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17.780000686645508" hidden="0" customWidth="1"/>
    <x:col min="3" max="3" width="42.220001220703125" hidden="0" customWidth="1"/>
    <x:col min="4" max="4" width="25.559999465942383" hidden="0" customWidth="1"/>
    <x:col min="5" max="5" width="24.440000534057617" hidden="0" customWidth="1"/>
    <x:col min="6" max="6" width="20" hidden="0" customWidth="1"/>
    <x:col min="7" max="7" width="11.109999656677246" hidden="0" customWidth="1"/>
    <x:col min="8" max="8" width="15.5600004196167" hidden="0" customWidth="1"/>
  </x:cols>
  <x:sheetData>
    <x:row r="2">
      <x:c r="A2" s="1" t="str">
        <x:v>배터리 기술 지도</x:v>
      </x:c>
    </x:row>
    <x:row r="3">
      <x:c r="A3" s="3" t="str">
        <x:v>성능은 셀·팩·시험 조건에 따라 달라 단일 에너지밀도 순위를 사용하지 않음</x:v>
      </x:c>
    </x:row>
    <x:row r="5" ht="36" customHeight="1">
      <x:c r="A5" s="9" t="str">
        <x:v>기술</x:v>
      </x:c>
      <x:c r="B5" s="9" t="str">
        <x:v>2026 단계</x:v>
      </x:c>
      <x:c r="C5" s="9" t="str">
        <x:v>장점 / 해결 과제</x:v>
      </x:c>
      <x:c r="D5" s="9" t="str">
        <x:v>용도</x:v>
      </x:c>
      <x:c r="E5" s="9" t="str">
        <x:v>대표기업</x:v>
      </x:c>
      <x:c r="F5" s="9" t="str">
        <x:v>2030 판단</x:v>
      </x:c>
      <x:c r="G5" s="9" t="str">
        <x:v>확실성</x:v>
      </x:c>
      <x:c r="H5" s="9" t="str">
        <x:v>출처</x:v>
      </x:c>
    </x:row>
    <x:row r="6" ht="42" customHeight="1">
      <x:c r="A6" s="6" t="str">
        <x:v>납축전지</x:v>
      </x:c>
      <x:c r="B6" s="6" t="str">
        <x:v>상업 양산</x:v>
      </x:c>
      <x:c r="C6" s="6" t="str">
        <x:v>저렴·회수체계 / 무겁고 깊은 방전 취약</x:v>
      </x:c>
      <x:c r="D6" s="6" t="str">
        <x:v>시동·통신·산업 백업</x:v>
      </x:c>
      <x:c r="E6" s="6" t="str">
        <x:v>EnerSys</x:v>
      </x:c>
      <x:c r="F6" s="6" t="str">
        <x:v>성숙·교체 수요</x:v>
      </x:c>
      <x:c r="G6" s="6" t="str">
        <x:v>낮음</x:v>
      </x:c>
      <x:c r="H6" s="6" t="str">
        <x:v>S39/S45</x:v>
      </x:c>
    </x:row>
    <x:row r="7" ht="42" customHeight="1">
      <x:c r="A7" s="10" t="str">
        <x:v>NiCd·NiMH</x:v>
      </x:c>
      <x:c r="B7" s="10" t="str">
        <x:v>상업 양산</x:v>
      </x:c>
      <x:c r="C7" s="10" t="str">
        <x:v>강건·출력 / Cd 환경부담·낮은 밀도</x:v>
      </x:c>
      <x:c r="D7" s="10" t="str">
        <x:v>산업·HEV</x:v>
      </x:c>
      <x:c r="E7" s="10" t="str">
        <x:v>Toyota 계열</x:v>
      </x:c>
      <x:c r="F7" s="10" t="str">
        <x:v>NiMH 잔존 수요</x:v>
      </x:c>
      <x:c r="G7" s="10" t="str">
        <x:v>낮음</x:v>
      </x:c>
      <x:c r="H7" s="10" t="str">
        <x:v>S45/S48</x:v>
      </x:c>
    </x:row>
    <x:row r="8" ht="42" customHeight="1">
      <x:c r="A8" s="6" t="str">
        <x:v>NCM·NCA</x:v>
      </x:c>
      <x:c r="B8" s="6" t="str">
        <x:v>상업 양산</x:v>
      </x:c>
      <x:c r="C8" s="6" t="str">
        <x:v>높은 밀도 / Ni·Co 비용·열관리</x:v>
      </x:c>
      <x:c r="D8" s="6" t="str">
        <x:v>장거리 EV·전동공구</x:v>
      </x:c>
      <x:c r="E8" s="6" t="str">
        <x:v>LGES·SDI·Panasonic</x:v>
      </x:c>
      <x:c r="F8" s="6" t="str">
        <x:v>용도별 지속 성장</x:v>
      </x:c>
      <x:c r="G8" s="6" t="str">
        <x:v>높음</x:v>
      </x:c>
      <x:c r="H8" s="6" t="str">
        <x:v>S01</x:v>
      </x:c>
    </x:row>
    <x:row r="9" ht="42" customHeight="1">
      <x:c r="A9" s="10" t="str">
        <x:v>하이니켈</x:v>
      </x:c>
      <x:c r="B9" s="10" t="str">
        <x:v>상업 양산</x:v>
      </x:c>
      <x:c r="C9" s="10" t="str">
        <x:v>Co 절감·고밀도 / 표면·수명 관리</x:v>
      </x:c>
      <x:c r="D9" s="10" t="str">
        <x:v>프리미엄 EV</x:v>
      </x:c>
      <x:c r="E9" s="10" t="str">
        <x:v>에코프로비엠·엘앤에프</x:v>
      </x:c>
      <x:c r="F9" s="10" t="str">
        <x:v>LFP와 공존</x:v>
      </x:c>
      <x:c r="G9" s="10" t="str">
        <x:v>높음</x:v>
      </x:c>
      <x:c r="H9" s="10" t="str">
        <x:v>S01/S49/S50</x:v>
      </x:c>
    </x:row>
    <x:row r="10" ht="42" customHeight="1">
      <x:c r="A10" s="6" t="str">
        <x:v>LFP</x:v>
      </x:c>
      <x:c r="B10" s="6" t="str">
        <x:v>상업 대량</x:v>
      </x:c>
      <x:c r="C10" s="6" t="str">
        <x:v>가격·수명 / 저온·무게 불리</x:v>
      </x:c>
      <x:c r="D10" s="6" t="str">
        <x:v>보급 EV·ESS</x:v>
      </x:c>
      <x:c r="E10" s="6" t="str">
        <x:v>CATL·BYD·EVE</x:v>
      </x:c>
      <x:c r="F10" s="6" t="str">
        <x:v>주력 성장</x:v>
      </x:c>
      <x:c r="G10" s="6" t="str">
        <x:v>높음</x:v>
      </x:c>
      <x:c r="H10" s="6" t="str">
        <x:v>S01/S05</x:v>
      </x:c>
    </x:row>
    <x:row r="11" ht="42" customHeight="1">
      <x:c r="A11" s="10" t="str">
        <x:v>LMFP</x:v>
      </x:c>
      <x:c r="B11" s="10" t="str">
        <x:v>초기 상용·확대 검증</x:v>
      </x:c>
      <x:c r="C11" s="10" t="str">
        <x:v>LFP 전압 개선 / Mn 용출·전도성</x:v>
      </x:c>
      <x:c r="D11" s="10" t="str">
        <x:v>중가 EV</x:v>
      </x:c>
      <x:c r="E11" s="10" t="str">
        <x:v>Gotion·CATL 등</x:v>
      </x:c>
      <x:c r="F11" s="10" t="str">
        <x:v>선별 확산</x:v>
      </x:c>
      <x:c r="G11" s="10" t="str">
        <x:v>중간</x:v>
      </x:c>
      <x:c r="H11" s="10" t="str">
        <x:v>S01/S55</x:v>
      </x:c>
    </x:row>
    <x:row r="12" ht="42" customHeight="1">
      <x:c r="A12" s="6" t="str">
        <x:v>망간리치</x:v>
      </x:c>
      <x:c r="B12" s="6" t="str">
        <x:v>개발·파일럿</x:v>
      </x:c>
      <x:c r="C12" s="6" t="str">
        <x:v>Ni·Co 절감 / 전압 저하·가스</x:v>
      </x:c>
      <x:c r="D12" s="6" t="str">
        <x:v>미래 EV</x:v>
      </x:c>
      <x:c r="E12" s="6" t="str">
        <x:v>LG화학 등</x:v>
      </x:c>
      <x:c r="F12" s="6" t="str">
        <x:v>2030 이전 제한적</x:v>
      </x:c>
      <x:c r="G12" s="6" t="str">
        <x:v>낮음</x:v>
      </x:c>
      <x:c r="H12" s="6" t="str">
        <x:v>S44</x:v>
      </x:c>
    </x:row>
    <x:row r="13" ht="42" customHeight="1">
      <x:c r="A13" s="10" t="str">
        <x:v>흑연+실리콘</x:v>
      </x:c>
      <x:c r="B13" s="10" t="str">
        <x:v>혼합형 상용</x:v>
      </x:c>
      <x:c r="C13" s="10" t="str">
        <x:v>밀도 개선 / 팽창·초기효율</x:v>
      </x:c>
      <x:c r="D13" s="10" t="str">
        <x:v>EV·전자·드론</x:v>
      </x:c>
      <x:c r="E13" s="10" t="str">
        <x:v>대주·Enovix·Amprius</x:v>
      </x:c>
      <x:c r="F13" s="10" t="str">
        <x:v>혼합비 점진 상승</x:v>
      </x:c>
      <x:c r="G13" s="10" t="str">
        <x:v>높음</x:v>
      </x:c>
      <x:c r="H13" s="10" t="str">
        <x:v>S24/S36/S37</x:v>
      </x:c>
    </x:row>
    <x:row r="14" ht="42" customHeight="1">
      <x:c r="A14" s="6" t="str">
        <x:v>리튬메탈</x:v>
      </x:c>
      <x:c r="B14" s="6" t="str">
        <x:v>샘플·일부 틈새</x:v>
      </x:c>
      <x:c r="C14" s="6" t="str">
        <x:v>높은 용량 / 덴드라이트·압력</x:v>
      </x:c>
      <x:c r="D14" s="6" t="str">
        <x:v>차세대 EV·항공</x:v>
      </x:c>
      <x:c r="E14" s="6" t="str">
        <x:v>QS·Toyota</x:v>
      </x:c>
      <x:c r="F14" s="6" t="str">
        <x:v>EV 대량화 불확실</x:v>
      </x:c>
      <x:c r="G14" s="6" t="str">
        <x:v>낮음</x:v>
      </x:c>
      <x:c r="H14" s="6" t="str">
        <x:v>S34/S42</x:v>
      </x:c>
    </x:row>
    <x:row r="15" ht="42" customHeight="1">
      <x:c r="A15" s="10" t="str">
        <x:v>반고체</x:v>
      </x:c>
      <x:c r="B15" s="10" t="str">
        <x:v>일부 상용·제한 물량</x:v>
      </x:c>
      <x:c r="C15" s="10" t="str">
        <x:v>계면 접촉 / 액상 잔존·고비용</x:v>
      </x:c>
      <x:c r="D15" s="10" t="str">
        <x:v>프리미엄·특수 EV</x:v>
      </x:c>
      <x:c r="E15" s="10" t="str">
        <x:v>Ganfeng 등</x:v>
      </x:c>
      <x:c r="F15" s="10" t="str">
        <x:v>틈새 확산</x:v>
      </x:c>
      <x:c r="G15" s="10" t="str">
        <x:v>중간</x:v>
      </x:c>
      <x:c r="H15" s="10" t="str">
        <x:v>S44</x:v>
      </x:c>
    </x:row>
    <x:row r="16" ht="42" customHeight="1">
      <x:c r="A16" s="6" t="str">
        <x:v>전고체</x:v>
      </x:c>
      <x:c r="B16" s="6" t="str">
        <x:v>파일럿·고객 평가</x:v>
      </x:c>
      <x:c r="C16" s="6" t="str">
        <x:v>안전 설계·밀도 잠재 / 수율·계면</x:v>
      </x:c>
      <x:c r="D16" s="6" t="str">
        <x:v>차세대 EV·로봇</x:v>
      </x:c>
      <x:c r="E16" s="6" t="str">
        <x:v>SDI·QS·SLDP·Toyota</x:v>
      </x:c>
      <x:c r="F16" s="6" t="str">
        <x:v>2027~30 단계적 검증</x:v>
      </x:c>
      <x:c r="G16" s="6" t="str">
        <x:v>낮음</x:v>
      </x:c>
      <x:c r="H16" s="6" t="str">
        <x:v>S34/S35/S42/S43</x:v>
      </x:c>
    </x:row>
    <x:row r="17" ht="42" customHeight="1">
      <x:c r="A17" s="10" t="str">
        <x:v>나트륨이온</x:v>
      </x:c>
      <x:c r="B17" s="10" t="str">
        <x:v>초기 상용·확대 계획</x:v>
      </x:c>
      <x:c r="C17" s="10" t="str">
        <x:v>자원 다변화 / 낮은 밀도·규모</x:v>
      </x:c>
      <x:c r="D17" s="10" t="str">
        <x:v>ESS·보급 모빌리티</x:v>
      </x:c>
      <x:c r="E17" s="10" t="str">
        <x:v>CATL·Gotion</x:v>
      </x:c>
      <x:c r="F17" s="10" t="str">
        <x:v>LFP 가격에 의존</x:v>
      </x:c>
      <x:c r="G17" s="10" t="str">
        <x:v>중간</x:v>
      </x:c>
      <x:c r="H17" s="10" t="str">
        <x:v>S05/S29/S30</x:v>
      </x:c>
    </x:row>
    <x:row r="18" ht="42" customHeight="1">
      <x:c r="A18" s="6" t="str">
        <x:v>리튬황</x:v>
      </x:c>
      <x:c r="B18" s="6" t="str">
        <x:v>연구·시제품</x:v>
      </x:c>
      <x:c r="C18" s="6" t="str">
        <x:v>경량 잠재 / 셔틀·부피·수명</x:v>
      </x:c>
      <x:c r="D18" s="6" t="str">
        <x:v>항공·드론</x:v>
      </x:c>
      <x:c r="E18" s="6" t="str">
        <x:v>연구기관·비상장 다수</x:v>
      </x:c>
      <x:c r="F18" s="6" t="str">
        <x:v>틈새 가능</x:v>
      </x:c>
      <x:c r="G18" s="6" t="str">
        <x:v>낮음</x:v>
      </x:c>
      <x:c r="H18" s="6" t="str">
        <x:v>S46</x:v>
      </x:c>
    </x:row>
    <x:row r="19" ht="42" customHeight="1">
      <x:c r="A19" s="10" t="str">
        <x:v>흐름전지</x:v>
      </x:c>
      <x:c r="B19" s="10" t="str">
        <x:v>상용 프로젝트</x:v>
      </x:c>
      <x:c r="C19" s="10" t="str">
        <x:v>출력·용량 분리 / 부피·펌프</x:v>
      </x:c>
      <x:c r="D19" s="10" t="str">
        <x:v>장주기 고정 ESS</x:v>
      </x:c>
      <x:c r="E19" s="10" t="str">
        <x:v>지역별 전문업체</x:v>
      </x:c>
      <x:c r="F19" s="10" t="str">
        <x:v>설치 조건별 성장</x:v>
      </x:c>
      <x:c r="G19" s="10" t="str">
        <x:v>중간</x:v>
      </x:c>
      <x:c r="H19" s="10" t="str">
        <x:v>S44/S45</x:v>
      </x:c>
    </x:row>
    <x:row r="20" ht="42" customHeight="1">
      <x:c r="A20" s="6" t="str">
        <x:v>철공기·아연계</x:v>
      </x:c>
      <x:c r="B20" s="6" t="str">
        <x:v>실증·초기 프로젝트</x:v>
      </x:c>
      <x:c r="C20" s="6" t="str">
        <x:v>저가 원료 / 효율·납기 검증</x:v>
      </x:c>
      <x:c r="D20" s="6" t="str">
        <x:v>장주기 ESS</x:v>
      </x:c>
      <x:c r="E20" s="6" t="str">
        <x:v>비상장 중심</x:v>
      </x:c>
      <x:c r="F20" s="6" t="str">
        <x:v>장기 선택권</x:v>
      </x:c>
      <x:c r="G20" s="6" t="str">
        <x:v>낮음</x:v>
      </x:c>
      <x:c r="H20" s="6" t="str">
        <x:v>S45</x:v>
      </x:c>
    </x:row>
    <x:row r="23">
      <x:c r="A23" s="17" t="str">
        <x:v>2030 미래기술 TOP 15 | 잠재시장은 중복되므로 합산 금지</x:v>
      </x:c>
    </x:row>
    <x:row r="25" ht="36" customHeight="1">
      <x:c r="A25" s="9" t="str">
        <x:v>기술</x:v>
      </x:c>
      <x:c r="B25" s="9" t="str">
        <x:v>현재 단계</x:v>
      </x:c>
      <x:c r="C25" s="9" t="str">
        <x:v>시기</x:v>
      </x:c>
      <x:c r="D25" s="9" t="str">
        <x:v>잠재시장 범위</x:v>
      </x:c>
      <x:c r="E25" s="9" t="str">
        <x:v>대표기업</x:v>
      </x:c>
      <x:c r="F25" s="9" t="str">
        <x:v>확실성</x:v>
      </x:c>
    </x:row>
    <x:row r="26" ht="42" customHeight="1">
      <x:c r="A26" s="6" t="str">
        <x:v>차세대 LFP·대형 ESS 셀</x:v>
      </x:c>
      <x:c r="B26" s="6" t="str">
        <x:v>상업 양산</x:v>
      </x:c>
      <x:c r="C26" s="6" t="str">
        <x:v>2026~30</x:v>
      </x:c>
      <x:c r="D26" s="6" t="str">
        <x:v>ESS 600~1,200GWh 중 일부</x:v>
      </x:c>
      <x:c r="E26" s="6" t="str">
        <x:v>CATL·EVE·LGES</x:v>
      </x:c>
      <x:c r="F26" s="6" t="str">
        <x:v>높음</x:v>
      </x:c>
    </x:row>
    <x:row r="27" ht="42" customHeight="1">
      <x:c r="A27" s="10" t="str">
        <x:v>초급속충전</x:v>
      </x:c>
      <x:c r="B27" s="10" t="str">
        <x:v>상용 제품</x:v>
      </x:c>
      <x:c r="C27" s="10" t="str">
        <x:v>2026~30</x:v>
      </x:c>
      <x:c r="D27" s="10" t="str">
        <x:v>EV 2,200~3,500GWh 중 일부</x:v>
      </x:c>
      <x:c r="E27" s="10" t="str">
        <x:v>CATL·BYD</x:v>
      </x:c>
      <x:c r="F27" s="10" t="str">
        <x:v>높음</x:v>
      </x:c>
    </x:row>
    <x:row r="28" ht="42" customHeight="1">
      <x:c r="A28" s="6" t="str">
        <x:v>실리콘 혼합 음극</x:v>
      </x:c>
      <x:c r="B28" s="6" t="str">
        <x:v>상업 양산</x:v>
      </x:c>
      <x:c r="C28" s="6" t="str">
        <x:v>2026~30</x:v>
      </x:c>
      <x:c r="D28" s="6" t="str">
        <x:v>EV·소형 전지; 중복 시장</x:v>
      </x:c>
      <x:c r="E28" s="6" t="str">
        <x:v>대주·Panasonic</x:v>
      </x:c>
      <x:c r="F28" s="6" t="str">
        <x:v>높음</x:v>
      </x:c>
    </x:row>
    <x:row r="29" ht="42" customHeight="1">
      <x:c r="A29" s="10" t="str">
        <x:v>CTP·열관리·BMS</x:v>
      </x:c>
      <x:c r="B29" s="10" t="str">
        <x:v>상업 양산</x:v>
      </x:c>
      <x:c r="C29" s="10" t="str">
        <x:v>2026~30</x:v>
      </x:c>
      <x:c r="D29" s="10" t="str">
        <x:v>EV·ESS 시스템; 중복</x:v>
      </x:c>
      <x:c r="E29" s="10" t="str">
        <x:v>CATL·BYD·Tesla</x:v>
      </x:c>
      <x:c r="F29" s="10" t="str">
        <x:v>높음</x:v>
      </x:c>
    </x:row>
    <x:row r="30" ht="42" customHeight="1">
      <x:c r="A30" s="6" t="str">
        <x:v>고효율 습식·검사 자동화</x:v>
      </x:c>
      <x:c r="B30" s="6" t="str">
        <x:v>상업 양산</x:v>
      </x:c>
      <x:c r="C30" s="6" t="str">
        <x:v>2026~30</x:v>
      </x:c>
      <x:c r="D30" s="6" t="str">
        <x:v>공장 투자 지출</x:v>
      </x:c>
      <x:c r="E30" s="6" t="str">
        <x:v>PNT·SFA넥셀</x:v>
      </x:c>
      <x:c r="F30" s="6" t="str">
        <x:v>높음</x:v>
      </x:c>
    </x:row>
    <x:row r="31" ht="42" customHeight="1">
      <x:c r="A31" s="10" t="str">
        <x:v>LMFP</x:v>
      </x:c>
      <x:c r="B31" s="10" t="str">
        <x:v>초기 상용</x:v>
      </x:c>
      <x:c r="C31" s="10" t="str">
        <x:v>2026~29</x:v>
      </x:c>
      <x:c r="D31" s="10" t="str">
        <x:v>중가 EV 일부</x:v>
      </x:c>
      <x:c r="E31" s="10" t="str">
        <x:v>Gotion·CATL</x:v>
      </x:c>
      <x:c r="F31" s="10" t="str">
        <x:v>중간</x:v>
      </x:c>
    </x:row>
    <x:row r="32" ht="42" customHeight="1">
      <x:c r="A32" s="6" t="str">
        <x:v>건식 전극</x:v>
      </x:c>
      <x:c r="B32" s="6" t="str">
        <x:v>선별 적용·파일럿</x:v>
      </x:c>
      <x:c r="C32" s="6" t="str">
        <x:v>2026~30</x:v>
      </x:c>
      <x:c r="D32" s="6" t="str">
        <x:v>전극 생산 공정; 중복</x:v>
      </x:c>
      <x:c r="E32" s="6" t="str">
        <x:v>Tesla·LGES·장비사</x:v>
      </x:c>
      <x:c r="F32" s="6" t="str">
        <x:v>중간</x:v>
      </x:c>
    </x:row>
    <x:row r="33" ht="42" customHeight="1">
      <x:c r="A33" s="10" t="str">
        <x:v>나트륨이온</x:v>
      </x:c>
      <x:c r="B33" s="10" t="str">
        <x:v>초기 상용·증설 계획</x:v>
      </x:c>
      <x:c r="C33" s="10" t="str">
        <x:v>2026~30</x:v>
      </x:c>
      <x:c r="D33" s="10" t="str">
        <x:v>보급 EV·ESS 일부</x:v>
      </x:c>
      <x:c r="E33" s="10" t="str">
        <x:v>CATL·Gotion</x:v>
      </x:c>
      <x:c r="F33" s="10" t="str">
        <x:v>중간</x:v>
      </x:c>
    </x:row>
    <x:row r="34" ht="42" customHeight="1">
      <x:c r="A34" s="6" t="str">
        <x:v>흑연·리튬 재활용 고도화</x:v>
      </x:c>
      <x:c r="B34" s="6" t="str">
        <x:v>상용·공정 개발</x:v>
      </x:c>
      <x:c r="C34" s="6" t="str">
        <x:v>2026~30</x:v>
      </x:c>
      <x:c r="D34" s="6" t="str">
        <x:v>스크랩·폐전지 공급에 제한</x:v>
      </x:c>
      <x:c r="E34" s="6" t="str">
        <x:v>GEM·성일하이텍</x:v>
      </x:c>
      <x:c r="F34" s="6" t="str">
        <x:v>중간</x:v>
      </x:c>
    </x:row>
    <x:row r="35" ht="42" customHeight="1">
      <x:c r="A35" s="10" t="str">
        <x:v>고실리콘 음극</x:v>
      </x:c>
      <x:c r="B35" s="10" t="str">
        <x:v>고객 출하·인증</x:v>
      </x:c>
      <x:c r="C35" s="10" t="str">
        <x:v>2026~30</x:v>
      </x:c>
      <x:c r="D35" s="10" t="str">
        <x:v>드론·전자 우선</x:v>
      </x:c>
      <x:c r="E35" s="10" t="str">
        <x:v>ENVX·AMPX</x:v>
      </x:c>
      <x:c r="F35" s="10" t="str">
        <x:v>중간</x:v>
      </x:c>
    </x:row>
    <x:row r="36" ht="42" customHeight="1">
      <x:c r="A36" s="6" t="str">
        <x:v>반고체</x:v>
      </x:c>
      <x:c r="B36" s="6" t="str">
        <x:v>제한 상용</x:v>
      </x:c>
      <x:c r="C36" s="6" t="str">
        <x:v>2026~29</x:v>
      </x:c>
      <x:c r="D36" s="6" t="str">
        <x:v>프리미엄 EV 틈새</x:v>
      </x:c>
      <x:c r="E36" s="6" t="str">
        <x:v>Ganfeng 등</x:v>
      </x:c>
      <x:c r="F36" s="6" t="str">
        <x:v>중간</x:v>
      </x:c>
    </x:row>
    <x:row r="37" ht="42" customHeight="1">
      <x:c r="A37" s="10" t="str">
        <x:v>황화물 전고체</x:v>
      </x:c>
      <x:c r="B37" s="10" t="str">
        <x:v>파일럿·고객 평가</x:v>
      </x:c>
      <x:c r="C37" s="10" t="str">
        <x:v>2027~30 목표</x:v>
      </x:c>
      <x:c r="D37" s="10" t="str">
        <x:v>EV 일부; 확보 물량 불명</x:v>
      </x:c>
      <x:c r="E37" s="10" t="str">
        <x:v>SDI·SLDP·Toyota</x:v>
      </x:c>
      <x:c r="F37" s="10" t="str">
        <x:v>낮음</x:v>
      </x:c>
    </x:row>
    <x:row r="38" ht="42" customHeight="1">
      <x:c r="A38" s="6" t="str">
        <x:v>리튬메탈·세라믹 분리층</x:v>
      </x:c>
      <x:c r="B38" s="6" t="str">
        <x:v>파일럿 샘플</x:v>
      </x:c>
      <x:c r="C38" s="6" t="str">
        <x:v>2027~30 목표</x:v>
      </x:c>
      <x:c r="D38" s="6" t="str">
        <x:v>EV·항공 틈새</x:v>
      </x:c>
      <x:c r="E38" s="6" t="str">
        <x:v>QS 등</x:v>
      </x:c>
      <x:c r="F38" s="6" t="str">
        <x:v>낮음</x:v>
      </x:c>
    </x:row>
    <x:row r="39" ht="42" customHeight="1">
      <x:c r="A39" s="10" t="str">
        <x:v>망간리치·고전압 양극</x:v>
      </x:c>
      <x:c r="B39" s="10" t="str">
        <x:v>개발·파일럿</x:v>
      </x:c>
      <x:c r="C39" s="10" t="str">
        <x:v>2028~30 가정</x:v>
      </x:c>
      <x:c r="D39" s="10" t="str">
        <x:v>EV 일부</x:v>
      </x:c>
      <x:c r="E39" s="10" t="str">
        <x:v>LG화학 등</x:v>
      </x:c>
      <x:c r="F39" s="10" t="str">
        <x:v>낮음</x:v>
      </x:c>
    </x:row>
    <x:row r="40" ht="42" customHeight="1">
      <x:c r="A40" s="6" t="str">
        <x:v>리튬황·비리튬 장주기</x:v>
      </x:c>
      <x:c r="B40" s="6" t="str">
        <x:v>연구~프로젝트</x:v>
      </x:c>
      <x:c r="C40" s="6" t="str">
        <x:v>2027~30 조건부</x:v>
      </x:c>
      <x:c r="D40" s="6" t="str">
        <x:v>항공·장주기 ESS</x:v>
      </x:c>
      <x:c r="E40" s="6" t="str">
        <x:v>전문기업·연구기관</x:v>
      </x:c>
      <x:c r="F40" s="6" t="str">
        <x:v>낮음</x:v>
      </x:c>
    </x:row>
  </x:sheetData>
  <x:pageMargins left="0.7" right="0.7" top="0.75" bottom="0.75" header="0.3" footer="0.3"/>
  <x:tableParts count="2">
    <x:tablePart xmlns:r="http://schemas.openxmlformats.org/officeDocument/2006/relationships" r:id="Rd403b7206572463f"/>
    <x:tablePart xmlns:r="http://schemas.openxmlformats.org/officeDocument/2006/relationships" r:id="R8677ee7474aa446d"/>
  </x:tableParts>
</x:worksheet>
</file>

<file path=xl/worksheets/sheet6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12.779999732971191" hidden="0" customWidth="1"/>
    <x:col min="3" max="3" width="12.779999732971191" hidden="0" customWidth="1"/>
    <x:col min="4" max="4" width="12.220000267028809" hidden="0" customWidth="1"/>
    <x:col min="5" max="5" width="15.5600004196167" hidden="0" customWidth="1"/>
    <x:col min="6" max="6" width="16.670000076293945" hidden="0" customWidth="1"/>
    <x:col min="7" max="7" width="15" hidden="0" customWidth="1"/>
    <x:col min="8" max="8" width="38.88999938964844" hidden="0" customWidth="1"/>
  </x:cols>
  <x:sheetData>
    <x:row r="2">
      <x:c r="A2" s="1" t="str">
        <x:v>EV·ESS 수요 전망 | GWh</x:v>
      </x:c>
      <x:c r="J2" t="str">
        <x:v>Case Selected:</x:v>
      </x:c>
      <x:c r="K2" s="34" t="str">
        <x:f>INDEX({"비관","기준","낙관"},1,'11_출처및가정'!C6)</x:f>
        <x:v>기준</x:v>
      </x:c>
    </x:row>
    <x:row r="3">
      <x:c r="A3" s="3" t="str">
        <x:v>2024~25 관측·대용치, 2026~30 자체 시나리오 · 명목설비 대비 비율은 실제 가동률이 아님</x:v>
      </x:c>
    </x:row>
    <x:row r="5" ht="36" customHeight="1">
      <x:c r="A5" s="9" t="str">
        <x:v>연도</x:v>
      </x:c>
      <x:c r="B5" s="9" t="str">
        <x:v>EV 수요</x:v>
      </x:c>
      <x:c r="C5" s="9" t="str">
        <x:v>ESS 설치</x:v>
      </x:c>
      <x:c r="D5" s="9" t="str">
        <x:v>기타 수요</x:v>
      </x:c>
      <x:c r="E5" s="9" t="str">
        <x:v>합계 대용치</x:v>
      </x:c>
      <x:c r="F5" s="9" t="str">
        <x:v>명목설비</x:v>
      </x:c>
      <x:c r="G5" s="9" t="str">
        <x:v>수요/명목</x:v>
      </x:c>
      <x:c r="H5" s="9" t="str">
        <x:v>자료 성격</x:v>
      </x:c>
    </x:row>
    <x:row r="6" ht="42" customHeight="1">
      <x:c r="A6" s="6" t="n">
        <x:v>2024</x:v>
      </x:c>
      <x:c r="B6" s="13" t="n">
        <x:v>950</x:v>
      </x:c>
      <x:c r="C6" s="13" t="n">
        <x:v>200</x:v>
      </x:c>
      <x:c r="D6" s="13" t="n">
        <x:v>110</x:v>
      </x:c>
      <x:c r="E6" s="35" t="n">
        <x:f>SUM(B6:D6)</x:f>
        <x:v>1260</x:v>
      </x:c>
      <x:c r="F6" s="13" t="n">
        <x:v>3100</x:v>
      </x:c>
      <x:c r="G6" s="33" t="n">
        <x:f>E6/F6</x:f>
        <x:v>0.4064516129032258</x:v>
      </x:c>
      <x:c r="H6" s="6" t="str">
        <x:v>EV 반올림 관측·ESS 가정</x:v>
      </x:c>
    </x:row>
    <x:row r="7" ht="42" customHeight="1">
      <x:c r="A7" s="10" t="n">
        <x:v>2025</x:v>
      </x:c>
      <x:c r="B7" s="14" t="n">
        <x:v>1200</x:v>
      </x:c>
      <x:c r="C7" s="14" t="n">
        <x:v>307</x:v>
      </x:c>
      <x:c r="D7" s="14" t="n">
        <x:v>130</x:v>
      </x:c>
      <x:c r="E7" s="36" t="n">
        <x:f>SUM(B7:D7)</x:f>
        <x:v>1637</x:v>
      </x:c>
      <x:c r="F7" s="14" t="n">
        <x:v>4100</x:v>
      </x:c>
      <x:c r="G7" s="37" t="n">
        <x:f>E7/F7</x:f>
        <x:v>0.39926829268292685</x:v>
      </x:c>
      <x:c r="H7" s="10" t="str">
        <x:v>EV 반올림 관측·ESS 관측</x:v>
      </x:c>
    </x:row>
    <x:row r="8" ht="42" customHeight="1">
      <x:c r="A8" s="6" t="n">
        <x:v>2026</x:v>
      </x:c>
      <x:c r="B8" s="35" t="n">
        <x:f>'11_출처및가정'!E7</x:f>
        <x:v>1450</x:v>
      </x:c>
      <x:c r="C8" s="35" t="n">
        <x:f>'11_출처및가정'!E8</x:f>
        <x:v>450</x:v>
      </x:c>
      <x:c r="D8" s="13" t="n">
        <x:v>150</x:v>
      </x:c>
      <x:c r="E8" s="35" t="n">
        <x:f>SUM(B8:D8)</x:f>
        <x:v>2050</x:v>
      </x:c>
      <x:c r="F8" s="13" t="n">
        <x:v>4600</x:v>
      </x:c>
      <x:c r="G8" s="33" t="n">
        <x:f>E8/F8</x:f>
        <x:v>0.44565217391304346</x:v>
      </x:c>
      <x:c r="H8" s="6" t="str">
        <x:v>자체 추정</x:v>
      </x:c>
    </x:row>
    <x:row r="9" ht="42" customHeight="1">
      <x:c r="A9" s="10" t="n">
        <x:v>2027</x:v>
      </x:c>
      <x:c r="B9" s="36" t="n">
        <x:f>$B$8*('11_출처및가정'!E9/$B$8)^((A9-2026)/4)</x:f>
        <x:v>1713.3948365987817</x:v>
      </x:c>
      <x:c r="C9" s="36" t="n">
        <x:f>$C$8*('11_출처및가정'!E10/$C$8)^((A9-2026)/4)</x:f>
        <x:v>535.1432017512244</x:v>
      </x:c>
      <x:c r="D9" s="14" t="n">
        <x:v>165</x:v>
      </x:c>
      <x:c r="E9" s="36" t="n">
        <x:f>SUM(B9:D9)</x:f>
        <x:v>2413.538038350006</x:v>
      </x:c>
      <x:c r="F9" s="36" t="n">
        <x:f>$F$8+('11_출처및가정'!E11-$F$8)*(A9-2026)/4</x:f>
        <x:v>4850</x:v>
      </x:c>
      <x:c r="G9" s="37" t="n">
        <x:f>E9/F9</x:f>
        <x:v>0.49763670893814554</x:v>
      </x:c>
      <x:c r="H9" s="10" t="str">
        <x:v>자체 추정</x:v>
      </x:c>
    </x:row>
    <x:row r="10" ht="42" customHeight="1">
      <x:c r="A10" s="6" t="n">
        <x:v>2028</x:v>
      </x:c>
      <x:c r="B10" s="35" t="n">
        <x:f>$B$8*('11_출처및가정'!E9/$B$8)^((A10-2026)/4)</x:f>
        <x:v>2024.6357697126662</x:v>
      </x:c>
      <x:c r="C10" s="35" t="n">
        <x:f>$C$8*('11_출처및가정'!E10/$C$8)^((A10-2026)/4)</x:f>
        <x:v>636.3961030678928</x:v>
      </x:c>
      <x:c r="D10" s="13" t="n">
        <x:v>180</x:v>
      </x:c>
      <x:c r="E10" s="35" t="n">
        <x:f>SUM(B10:D10)</x:f>
        <x:v>2841.031872780559</x:v>
      </x:c>
      <x:c r="F10" s="35" t="n">
        <x:f>$F$8+('11_출처및가정'!E11-$F$8)*(A10-2026)/4</x:f>
        <x:v>5100</x:v>
      </x:c>
      <x:c r="G10" s="33" t="n">
        <x:f>E10/F10</x:f>
        <x:v>0.5570650730942273</x:v>
      </x:c>
      <x:c r="H10" s="6" t="str">
        <x:v>자체 추정</x:v>
      </x:c>
    </x:row>
    <x:row r="11" ht="42" customHeight="1">
      <x:c r="A11" s="10" t="n">
        <x:v>2029</x:v>
      </x:c>
      <x:c r="B11" s="36" t="n">
        <x:f>$B$8*('11_출처및가정'!E9/$B$8)^((A11-2026)/4)</x:f>
        <x:v>2392.4141198750913</x:v>
      </x:c>
      <x:c r="C11" s="36" t="n">
        <x:f>$C$8*('11_출처및가정'!E10/$C$8)^((A11-2026)/4)</x:f>
        <x:v>756.806773728343</x:v>
      </x:c>
      <x:c r="D11" s="14" t="n">
        <x:v>195</x:v>
      </x:c>
      <x:c r="E11" s="36" t="n">
        <x:f>SUM(B11:D11)</x:f>
        <x:v>3344.2208936034344</x:v>
      </x:c>
      <x:c r="F11" s="36" t="n">
        <x:f>$F$8+('11_출처및가정'!E11-$F$8)*(A11-2026)/4</x:f>
        <x:v>5350</x:v>
      </x:c>
      <x:c r="G11" s="37" t="n">
        <x:f>E11/F11</x:f>
        <x:v>0.6250880174959691</x:v>
      </x:c>
      <x:c r="H11" s="10" t="str">
        <x:v>자체 추정</x:v>
      </x:c>
    </x:row>
    <x:row r="12" ht="42" customHeight="1">
      <x:c r="A12" s="6" t="n">
        <x:v>2030</x:v>
      </x:c>
      <x:c r="B12" s="35" t="n">
        <x:f>$B$8*('11_출처및가정'!E9/$B$8)^((A12-2026)/4)</x:f>
        <x:v>2827</x:v>
      </x:c>
      <x:c r="C12" s="35" t="n">
        <x:f>$C$8*('11_출처및가정'!E10/$C$8)^((A12-2026)/4)</x:f>
        <x:v>900</x:v>
      </x:c>
      <x:c r="D12" s="13" t="n">
        <x:v>210</x:v>
      </x:c>
      <x:c r="E12" s="35" t="n">
        <x:f>SUM(B12:D12)</x:f>
        <x:v>3937</x:v>
      </x:c>
      <x:c r="F12" s="35" t="n">
        <x:f>$F$8+('11_출처및가정'!E11-$F$8)*(A12-2026)/4</x:f>
        <x:v>5600</x:v>
      </x:c>
      <x:c r="G12" s="33" t="n">
        <x:f>E12/F12</x:f>
        <x:v>0.7030357142857143</x:v>
      </x:c>
      <x:c r="H12" s="6" t="str">
        <x:v>자체 추정</x:v>
      </x:c>
    </x:row>
    <x:row r="16" ht="36" customHeight="1">
      <x:c r="A16" s="9" t="str">
        <x:v>2030 비교</x:v>
      </x:c>
      <x:c r="B16" s="9" t="str">
        <x:v>EV</x:v>
      </x:c>
      <x:c r="C16" s="9" t="str">
        <x:v>ESS</x:v>
      </x:c>
      <x:c r="D16" s="9" t="str">
        <x:v>기타</x:v>
      </x:c>
      <x:c r="E16" s="9" t="str">
        <x:v>수요합계</x:v>
      </x:c>
      <x:c r="F16" s="9" t="str">
        <x:v>명목설비</x:v>
      </x:c>
      <x:c r="G16" s="9" t="str">
        <x:v>수요/명목</x:v>
      </x:c>
    </x:row>
    <x:row r="17" ht="42" customHeight="1">
      <x:c r="A17" s="6" t="str">
        <x:v>비관</x:v>
      </x:c>
      <x:c r="B17" s="13" t="n">
        <x:v>2200</x:v>
      </x:c>
      <x:c r="C17" s="13" t="n">
        <x:v>600</x:v>
      </x:c>
      <x:c r="D17" s="13" t="n">
        <x:v>210</x:v>
      </x:c>
      <x:c r="E17" s="35" t="n">
        <x:f>SUM(B17:D17)</x:f>
        <x:v>3010</x:v>
      </x:c>
      <x:c r="F17" s="13" t="n">
        <x:v>6500</x:v>
      </x:c>
      <x:c r="G17" s="33" t="n">
        <x:f>E17/F17</x:f>
        <x:v>0.46307692307692305</x:v>
      </x:c>
    </x:row>
    <x:row r="18" ht="42" customHeight="1">
      <x:c r="A18" s="10" t="str">
        <x:v>기준</x:v>
      </x:c>
      <x:c r="B18" s="14" t="n">
        <x:v>2827</x:v>
      </x:c>
      <x:c r="C18" s="14" t="n">
        <x:v>900</x:v>
      </x:c>
      <x:c r="D18" s="14" t="n">
        <x:v>210</x:v>
      </x:c>
      <x:c r="E18" s="36" t="n">
        <x:f>SUM(B18:D18)</x:f>
        <x:v>3937</x:v>
      </x:c>
      <x:c r="F18" s="14" t="n">
        <x:v>5600</x:v>
      </x:c>
      <x:c r="G18" s="37" t="n">
        <x:f>E18/F18</x:f>
        <x:v>0.7030357142857143</x:v>
      </x:c>
    </x:row>
    <x:row r="19" ht="42" customHeight="1">
      <x:c r="A19" s="6" t="str">
        <x:v>낙관</x:v>
      </x:c>
      <x:c r="B19" s="13" t="n">
        <x:v>3500</x:v>
      </x:c>
      <x:c r="C19" s="13" t="n">
        <x:v>1200</x:v>
      </x:c>
      <x:c r="D19" s="13" t="n">
        <x:v>210</x:v>
      </x:c>
      <x:c r="E19" s="35" t="n">
        <x:f>SUM(B19:D19)</x:f>
        <x:v>4910</x:v>
      </x:c>
      <x:c r="F19" s="13" t="n">
        <x:v>5400</x:v>
      </x:c>
      <x:c r="G19" s="33" t="n">
        <x:f>E19/F19</x:f>
        <x:v>0.9092592592592592</x:v>
      </x:c>
    </x:row>
    <x:row r="22">
      <x:c r="A22" s="17" t="str">
        <x:v>EV 둔화를 ESS가 얼마나 상쇄하는가 | 2025 기준 스트레스</x:v>
      </x:c>
    </x:row>
    <x:row r="24" ht="36" customHeight="1">
      <x:c r="A24" s="9" t="str">
        <x:v>입력/결과</x:v>
      </x:c>
      <x:c r="B24" s="9" t="str">
        <x:v>값</x:v>
      </x:c>
      <x:c r="C24" s="9" t="str">
        <x:v>설명</x:v>
      </x:c>
    </x:row>
    <x:row r="25" ht="42" customHeight="1">
      <x:c r="A25" s="6" t="str">
        <x:v>EV 감소율</x:v>
      </x:c>
      <x:c r="B25" s="32" t="n">
        <x:v>-0.1</x:v>
      </x:c>
      <x:c r="C25" s="6" t="str">
        <x:v>작성자 스트레스</x:v>
      </x:c>
    </x:row>
    <x:row r="26" ht="42" customHeight="1">
      <x:c r="A26" s="10" t="str">
        <x:v>ESS 증가율</x:v>
      </x:c>
      <x:c r="B26" s="32" t="n">
        <x:v>0.4</x:v>
      </x:c>
      <x:c r="C26" s="10" t="str">
        <x:v>작성자 스트레스</x:v>
      </x:c>
    </x:row>
    <x:row r="27" ht="42" customHeight="1">
      <x:c r="A27" s="6" t="str">
        <x:v>EV 증감 GWh</x:v>
      </x:c>
      <x:c r="B27" s="38" t="n">
        <x:f>B7*B25</x:f>
        <x:v>-120</x:v>
      </x:c>
      <x:c r="C27" s="6" t="str">
        <x:v>2025 1,200GWh에 적용</x:v>
      </x:c>
    </x:row>
    <x:row r="28" ht="42" customHeight="1">
      <x:c r="A28" s="10" t="str">
        <x:v>ESS 증감 GWh</x:v>
      </x:c>
      <x:c r="B28" s="39" t="n">
        <x:f>C7*B26</x:f>
        <x:v>122.80000000000001</x:v>
      </x:c>
      <x:c r="C28" s="10" t="str">
        <x:v>2025 307GWh에 적용</x:v>
      </x:c>
    </x:row>
    <x:row r="29" ht="42" customHeight="1">
      <x:c r="A29" s="6" t="str">
        <x:v>합산 순증 GWh</x:v>
      </x:c>
      <x:c r="B29" s="38" t="n">
        <x:f>SUM(B27:B28)</x:f>
        <x:v>2.8000000000000114</x:v>
      </x:c>
      <x:c r="C29" s="6" t="str">
        <x:v>다른 용도·가격 변화 제외</x:v>
      </x:c>
    </x:row>
    <x:row r="30" ht="42" customHeight="1">
      <x:c r="A30" s="10" t="str">
        <x:v>가격 하락 시 매출 상쇄</x:v>
      </x:c>
      <x:c r="B30" s="10" t="str">
        <x:v>보장 안 됨</x:v>
      </x:c>
      <x:c r="C30" s="10" t="str">
        <x:v>동일한 GWh가 동일한 매출·이익은 아님</x:v>
      </x:c>
    </x:row>
    <x:row r="33">
      <x:c r="A33" s="17" t="str">
        <x:v>지역별 전기 승용차 판매 | 2026~30 기준 가정, 백만대</x:v>
      </x:c>
    </x:row>
    <x:row r="35" ht="36" customHeight="1">
      <x:c r="A35" s="9" t="str">
        <x:v>지역</x:v>
      </x:c>
      <x:c r="B35" s="9" t="n">
        <x:v>2026</x:v>
      </x:c>
      <x:c r="C35" s="9" t="n">
        <x:v>2027</x:v>
      </x:c>
      <x:c r="D35" s="9" t="n">
        <x:v>2028</x:v>
      </x:c>
      <x:c r="E35" s="9" t="n">
        <x:v>2029</x:v>
      </x:c>
      <x:c r="F35" s="9" t="n">
        <x:v>2030</x:v>
      </x:c>
      <x:c r="G35" s="9" t="str">
        <x:v>성격</x:v>
      </x:c>
    </x:row>
    <x:row r="36" ht="42" customHeight="1">
      <x:c r="A36" s="6" t="str">
        <x:v>중국</x:v>
      </x:c>
      <x:c r="B36" s="45" t="n">
        <x:v>14</x:v>
      </x:c>
      <x:c r="C36" s="45" t="n">
        <x:v>15.5</x:v>
      </x:c>
      <x:c r="D36" s="45" t="n">
        <x:v>17</x:v>
      </x:c>
      <x:c r="E36" s="45" t="n">
        <x:v>18.5</x:v>
      </x:c>
      <x:c r="F36" s="45" t="n">
        <x:v>20</x:v>
      </x:c>
      <x:c r="G36" s="6" t="str">
        <x:v>자체 가정</x:v>
      </x:c>
    </x:row>
    <x:row r="37" ht="42" customHeight="1">
      <x:c r="A37" s="10" t="str">
        <x:v>유럽</x:v>
      </x:c>
      <x:c r="B37" s="45" t="n">
        <x:v>5</x:v>
      </x:c>
      <x:c r="C37" s="45" t="n">
        <x:v>5.8</x:v>
      </x:c>
      <x:c r="D37" s="45" t="n">
        <x:v>6.8</x:v>
      </x:c>
      <x:c r="E37" s="45" t="n">
        <x:v>7.8</x:v>
      </x:c>
      <x:c r="F37" s="45" t="n">
        <x:v>9</x:v>
      </x:c>
      <x:c r="G37" s="10" t="str">
        <x:v>자체 가정</x:v>
      </x:c>
    </x:row>
    <x:row r="38" ht="42" customHeight="1">
      <x:c r="A38" s="6" t="str">
        <x:v>미국</x:v>
      </x:c>
      <x:c r="B38" s="45" t="n">
        <x:v>1.4</x:v>
      </x:c>
      <x:c r="C38" s="45" t="n">
        <x:v>1.6</x:v>
      </x:c>
      <x:c r="D38" s="45" t="n">
        <x:v>1.9</x:v>
      </x:c>
      <x:c r="E38" s="45" t="n">
        <x:v>2.3</x:v>
      </x:c>
      <x:c r="F38" s="45" t="n">
        <x:v>2.8</x:v>
      </x:c>
      <x:c r="G38" s="6" t="str">
        <x:v>자체 가정</x:v>
      </x:c>
    </x:row>
    <x:row r="39" ht="42" customHeight="1">
      <x:c r="A39" s="10" t="str">
        <x:v>한국</x:v>
      </x:c>
      <x:c r="B39" s="45" t="n">
        <x:v>0.27</x:v>
      </x:c>
      <x:c r="C39" s="45" t="n">
        <x:v>0.33</x:v>
      </x:c>
      <x:c r="D39" s="45" t="n">
        <x:v>0.4</x:v>
      </x:c>
      <x:c r="E39" s="45" t="n">
        <x:v>0.5</x:v>
      </x:c>
      <x:c r="F39" s="45" t="n">
        <x:v>0.6</x:v>
      </x:c>
      <x:c r="G39" s="10" t="str">
        <x:v>자체 가정</x:v>
      </x:c>
    </x:row>
    <x:row r="40" ht="42" customHeight="1">
      <x:c r="A40" s="6" t="str">
        <x:v>기타</x:v>
      </x:c>
      <x:c r="B40" s="45" t="n">
        <x:v>2.33</x:v>
      </x:c>
      <x:c r="C40" s="45" t="n">
        <x:v>2.77</x:v>
      </x:c>
      <x:c r="D40" s="45" t="n">
        <x:v>3.5</x:v>
      </x:c>
      <x:c r="E40" s="45" t="n">
        <x:v>4.4</x:v>
      </x:c>
      <x:c r="F40" s="45" t="n">
        <x:v>5.6</x:v>
      </x:c>
      <x:c r="G40" s="6" t="str">
        <x:v>자체 가정</x:v>
      </x:c>
    </x:row>
    <x:row r="41" ht="42" customHeight="1">
      <x:c r="A41" s="10" t="str">
        <x:v>세계</x:v>
      </x:c>
      <x:c r="B41" s="42" t="n">
        <x:f>SUM(B36:B40)</x:f>
        <x:v>23</x:v>
      </x:c>
      <x:c r="C41" s="42" t="n">
        <x:f>SUM(C36:C40)</x:f>
        <x:v>26</x:v>
      </x:c>
      <x:c r="D41" s="42" t="n">
        <x:f>SUM(D36:D40)</x:f>
        <x:v>29.599999999999998</x:v>
      </x:c>
      <x:c r="E41" s="42" t="n">
        <x:f>SUM(E36:E40)</x:f>
        <x:v>33.5</x:v>
      </x:c>
      <x:c r="F41" s="42" t="n">
        <x:f>SUM(F36:F40)</x:f>
        <x:v>38</x:v>
      </x:c>
      <x:c r="G41" s="10" t="str">
        <x:v>합계</x:v>
      </x:c>
    </x:row>
    <x:row r="44">
      <x:c r="A44" s="17" t="str">
        <x:v>BEV·PHEV와 GWh 연결 | 기준 시나리오의 구성 점검</x:v>
      </x:c>
    </x:row>
    <x:row r="46" ht="36" customHeight="1">
      <x:c r="A46" s="9" t="str">
        <x:v>연도</x:v>
      </x:c>
      <x:c r="B46" s="9" t="str">
        <x:v>판매(백만대)</x:v>
      </x:c>
      <x:c r="C46" s="9" t="str">
        <x:v>BEV 비중</x:v>
      </x:c>
      <x:c r="D46" s="9" t="str">
        <x:v>BEV kWh</x:v>
      </x:c>
      <x:c r="E46" s="9" t="str">
        <x:v>PHEV kWh</x:v>
      </x:c>
      <x:c r="F46" s="9" t="str">
        <x:v>승용 GWh</x:v>
      </x:c>
      <x:c r="G46" s="9" t="str">
        <x:v>기타 EV GWh</x:v>
      </x:c>
      <x:c r="H46" s="9" t="str">
        <x:v>총 EV GWh</x:v>
      </x:c>
    </x:row>
    <x:row r="47" ht="42" customHeight="1">
      <x:c r="A47" s="6" t="n">
        <x:v>2026</x:v>
      </x:c>
      <x:c r="B47" s="11" t="n">
        <x:f>B41</x:f>
        <x:v>23</x:v>
      </x:c>
      <x:c r="C47" s="32" t="n">
        <x:v>0.67</x:v>
      </x:c>
      <x:c r="D47" s="25" t="n">
        <x:v>70</x:v>
      </x:c>
      <x:c r="E47" s="25" t="n">
        <x:v>25</x:v>
      </x:c>
      <x:c r="F47" s="35" t="n">
        <x:f>B47*(C47*D47+(1-C47)*E47)</x:f>
        <x:v>1268.45</x:v>
      </x:c>
      <x:c r="G47" s="35" t="n">
        <x:f>H47-F47</x:f>
        <x:v>181.54999999999995</x:v>
      </x:c>
      <x:c r="H47" s="35" t="n">
        <x:f>1450</x:f>
        <x:v>1450</x:v>
      </x:c>
    </x:row>
    <x:row r="48" ht="42" customHeight="1">
      <x:c r="A48" s="10" t="n">
        <x:v>2027</x:v>
      </x:c>
      <x:c r="B48" s="12" t="n">
        <x:f>C41</x:f>
        <x:v>26</x:v>
      </x:c>
      <x:c r="C48" s="32" t="n">
        <x:v>0.69</x:v>
      </x:c>
      <x:c r="D48" s="25" t="n">
        <x:v>72</x:v>
      </x:c>
      <x:c r="E48" s="25" t="n">
        <x:v>26</x:v>
      </x:c>
      <x:c r="F48" s="36" t="n">
        <x:f>B48*(C48*D48+(1-C48)*E48)</x:f>
        <x:v>1501.2399999999998</x:v>
      </x:c>
      <x:c r="G48" s="36" t="n">
        <x:f>H48-F48</x:f>
        <x:v>212.1548365987819</x:v>
      </x:c>
      <x:c r="H48" s="36" t="n">
        <x:f>1450*(2827/1450)^((A48-2026)/4)</x:f>
        <x:v>1713.3948365987817</x:v>
      </x:c>
    </x:row>
    <x:row r="49" ht="42" customHeight="1">
      <x:c r="A49" s="6" t="n">
        <x:v>2028</x:v>
      </x:c>
      <x:c r="B49" s="11" t="n">
        <x:f>D41</x:f>
        <x:v>29.599999999999998</x:v>
      </x:c>
      <x:c r="C49" s="32" t="n">
        <x:v>0.71</x:v>
      </x:c>
      <x:c r="D49" s="25" t="n">
        <x:v>74</x:v>
      </x:c>
      <x:c r="E49" s="25" t="n">
        <x:v>27</x:v>
      </x:c>
      <x:c r="F49" s="35" t="n">
        <x:f>B49*(C49*D49+(1-C49)*E49)</x:f>
        <x:v>1786.9519999999998</x:v>
      </x:c>
      <x:c r="G49" s="35" t="n">
        <x:f>H49-F49</x:f>
        <x:v>237.6837697126664</x:v>
      </x:c>
      <x:c r="H49" s="35" t="n">
        <x:f>1450*(2827/1450)^((A49-2026)/4)</x:f>
        <x:v>2024.6357697126662</x:v>
      </x:c>
    </x:row>
    <x:row r="50" ht="42" customHeight="1">
      <x:c r="A50" s="10" t="n">
        <x:v>2029</x:v>
      </x:c>
      <x:c r="B50" s="12" t="n">
        <x:f>E41</x:f>
        <x:v>33.5</x:v>
      </x:c>
      <x:c r="C50" s="32" t="n">
        <x:v>0.73</x:v>
      </x:c>
      <x:c r="D50" s="25" t="n">
        <x:v>76</x:v>
      </x:c>
      <x:c r="E50" s="25" t="n">
        <x:v>28</x:v>
      </x:c>
      <x:c r="F50" s="36" t="n">
        <x:f>B50*(C50*D50+(1-C50)*E50)</x:f>
        <x:v>2111.84</x:v>
      </x:c>
      <x:c r="G50" s="36" t="n">
        <x:f>H50-F50</x:f>
        <x:v>280.5741198750911</x:v>
      </x:c>
      <x:c r="H50" s="36" t="n">
        <x:f>1450*(2827/1450)^((A50-2026)/4)</x:f>
        <x:v>2392.4141198750913</x:v>
      </x:c>
    </x:row>
    <x:row r="51" ht="42" customHeight="1">
      <x:c r="A51" s="6" t="n">
        <x:v>2030</x:v>
      </x:c>
      <x:c r="B51" s="11" t="n">
        <x:f>F41</x:f>
        <x:v>38</x:v>
      </x:c>
      <x:c r="C51" s="32" t="n">
        <x:v>0.75</x:v>
      </x:c>
      <x:c r="D51" s="25" t="n">
        <x:v>78</x:v>
      </x:c>
      <x:c r="E51" s="25" t="n">
        <x:v>28</x:v>
      </x:c>
      <x:c r="F51" s="35" t="n">
        <x:f>B51*(C51*D51+(1-C51)*E51)</x:f>
        <x:v>2489</x:v>
      </x:c>
      <x:c r="G51" s="35" t="n">
        <x:f>H51-F51</x:f>
        <x:v>338</x:v>
      </x:c>
      <x:c r="H51" s="35" t="n">
        <x:f>1450*(2827/1450)^((A51-2026)/4)</x:f>
        <x:v>2827</x:v>
      </x:c>
    </x:row>
    <x:row r="54">
      <x:c r="A54" s="2" t="str">
        <x:v>기타 EV는 트럭·버스·이륜 등과 모형 차이를 포함하는 잔여치. 독립 관측값 아님. 지역 판매와 구성은 기준 비교용이며 상단 활성 시나리오와 구분.</x:v>
      </x:c>
    </x:row>
  </x:sheetData>
  <x:pageMargins left="0.7" right="0.7" top="0.75" bottom="0.75" header="0.3" footer="0.3"/>
  <x:drawing xmlns:r="http://schemas.openxmlformats.org/officeDocument/2006/relationships" r:id="R5e1b0906a0b44a30"/>
  <x:tableParts count="5">
    <x:tablePart xmlns:r="http://schemas.openxmlformats.org/officeDocument/2006/relationships" r:id="R67b3ab814c984126"/>
    <x:tablePart xmlns:r="http://schemas.openxmlformats.org/officeDocument/2006/relationships" r:id="R54d8aaf85cdf48c5"/>
    <x:tablePart xmlns:r="http://schemas.openxmlformats.org/officeDocument/2006/relationships" r:id="Rc0881b757fd044fc"/>
    <x:tablePart xmlns:r="http://schemas.openxmlformats.org/officeDocument/2006/relationships" r:id="R0bdc1945253a432f"/>
    <x:tablePart xmlns:r="http://schemas.openxmlformats.org/officeDocument/2006/relationships" r:id="R1c8e98c189784463"/>
  </x:tableParts>
</x:worksheet>
</file>

<file path=xl/worksheets/sheet7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18.889999389648438" hidden="0" customWidth="1"/>
    <x:col min="3" max="3" width="28.889999389648438" hidden="0" customWidth="1"/>
    <x:col min="4" max="4" width="31.110000610351562" hidden="0" customWidth="1"/>
    <x:col min="5" max="5" width="27.780000686645508" hidden="0" customWidth="1"/>
    <x:col min="6" max="6" width="31.110000610351562" hidden="0" customWidth="1"/>
  </x:cols>
  <x:sheetData>
    <x:row r="2">
      <x:c r="A2" s="1" t="str">
        <x:v>산업 사이클 | 회복은 분야별로 다르다</x:v>
      </x:c>
    </x:row>
    <x:row r="3">
      <x:c r="A3" s="3" t="str">
        <x:v>단계는 작성자 판단 · 아래 연도는 확정 일정이 아닌 조건부 경로</x:v>
      </x:c>
    </x:row>
    <x:row r="5" ht="36" customHeight="1">
      <x:c r="A5" s="9" t="str">
        <x:v>연도</x:v>
      </x:c>
      <x:c r="B5" s="9" t="str">
        <x:v>기준 단계</x:v>
      </x:c>
      <x:c r="C5" s="9" t="str">
        <x:v>EV·ESS 조건</x:v>
      </x:c>
      <x:c r="D5" s="9" t="str">
        <x:v>소재·공정 조건</x:v>
      </x:c>
      <x:c r="E5" s="9" t="str">
        <x:v>이익 / 재무 판정</x:v>
      </x:c>
      <x:c r="F5" s="9" t="str">
        <x:v>실패 시 변화</x:v>
      </x:c>
    </x:row>
    <x:row r="6" ht="42" customHeight="1">
      <x:c r="A6" s="6" t="n">
        <x:v>2026</x:v>
      </x:c>
      <x:c r="B6" s="6" t="str">
        <x:v>바닥 형성~초기 회복</x:v>
      </x:c>
      <x:c r="C6" s="6" t="str">
        <x:v>ESS 확대, 북미 EV 약함</x:v>
      </x:c>
      <x:c r="D6" s="6" t="str">
        <x:v>LFP 전환·재고 조정</x:v>
      </x:c>
      <x:c r="E6" s="6" t="str">
        <x:v>보상금 제외 반복 OP 확인</x:v>
      </x:c>
      <x:c r="F6" s="6" t="str">
        <x:v>EV·소재는 침체 지속 가능</x:v>
      </x:c>
    </x:row>
    <x:row r="7" ht="42" customHeight="1">
      <x:c r="A7" s="10" t="n">
        <x:v>2027</x:v>
      </x:c>
      <x:c r="B7" s="10" t="str">
        <x:v>초기 회복</x:v>
      </x:c>
      <x:c r="C7" s="10" t="str">
        <x:v>LFP 고객 인증·실제 납품</x:v>
      </x:c>
      <x:c r="D7" s="10" t="str">
        <x:v>검수·가공마진 회복</x:v>
      </x:c>
      <x:c r="E7" s="10" t="str">
        <x:v>OCF·고객 선수금 증가</x:v>
      </x:c>
      <x:c r="F7" s="10" t="str">
        <x:v>CAPEX·차입 부담 심화</x:v>
      </x:c>
    </x:row>
    <x:row r="8" ht="42" customHeight="1">
      <x:c r="A8" s="6" t="n">
        <x:v>2028</x:v>
      </x:c>
      <x:c r="B8" s="6" t="str">
        <x:v>선두 실적 확장</x:v>
      </x:c>
      <x:c r="C8" s="6" t="str">
        <x:v>EV 지역 다변화</x:v>
      </x:c>
      <x:c r="D8" s="6" t="str">
        <x:v>수율·가동률 동반 개선</x:v>
      </x:c>
      <x:c r="E8" s="6" t="str">
        <x:v>FCF 적자 축소/흑자</x:v>
      </x:c>
      <x:c r="F8" s="6" t="str">
        <x:v>후발 설비 손상</x:v>
      </x:c>
    </x:row>
    <x:row r="9" ht="42" customHeight="1">
      <x:c r="A9" s="10" t="n">
        <x:v>2029</x:v>
      </x:c>
      <x:c r="B9" s="10" t="str">
        <x:v>확장 또는 재과잉</x:v>
      </x:c>
      <x:c r="C9" s="10" t="str">
        <x:v>ESS 가격 하락 속 설치 확대</x:v>
      </x:c>
      <x:c r="D9" s="10" t="str">
        <x:v>신규 증설 속도 관찰</x:v>
      </x:c>
      <x:c r="E9" s="10" t="str">
        <x:v>ROIC가 자본비용 상회</x:v>
      </x:c>
      <x:c r="F9" s="10" t="str">
        <x:v>중국 증설로 가격 재하락</x:v>
      </x:c>
    </x:row>
    <x:row r="10" ht="42" customHeight="1">
      <x:c r="A10" s="6" t="n">
        <x:v>2030</x:v>
      </x:c>
      <x:c r="B10" s="6" t="str">
        <x:v>분화·과열 경계</x:v>
      </x:c>
      <x:c r="C10" s="6" t="str">
        <x:v>수요 증가도 경쟁 지속</x:v>
      </x:c>
      <x:c r="D10" s="6" t="str">
        <x:v>원가·안전·현지 공급 승자</x:v>
      </x:c>
      <x:c r="E10" s="6" t="str">
        <x:v>45X 감액을 본업으로 보완</x:v>
      </x:c>
      <x:c r="F10" s="6" t="str">
        <x:v>보조금 의존 업체 마진 하락</x:v>
      </x:c>
    </x:row>
    <x:row r="14" ht="36" customHeight="1">
      <x:c r="A14" s="9" t="str">
        <x:v>분야</x:v>
      </x:c>
      <x:c r="B14" s="9" t="str">
        <x:v>2026 판단</x:v>
      </x:c>
      <x:c r="C14" s="9" t="str">
        <x:v>회복의 필요 조건</x:v>
      </x:c>
      <x:c r="D14" s="9" t="str">
        <x:v>조건부 창</x:v>
      </x:c>
      <x:c r="E14" s="9" t="str">
        <x:v>위험</x:v>
      </x:c>
    </x:row>
    <x:row r="15" ht="42" customHeight="1">
      <x:c r="A15" s="6" t="str">
        <x:v>EV 삼원계</x:v>
      </x:c>
      <x:c r="B15" s="6" t="str">
        <x:v>과잉·고객 조정</x:v>
      </x:c>
      <x:c r="C15" s="6" t="str">
        <x:v>프리미엄 EV 판매·가동률</x:v>
      </x:c>
      <x:c r="D15" s="6" t="str">
        <x:v>2027~28</x:v>
      </x:c>
      <x:c r="E15" s="6" t="str">
        <x:v>LFP 침투</x:v>
      </x:c>
    </x:row>
    <x:row r="16" ht="42" customHeight="1">
      <x:c r="A16" s="10" t="str">
        <x:v>EV LFP</x:v>
      </x:c>
      <x:c r="B16" s="10" t="str">
        <x:v>성장과 가격경쟁 공존</x:v>
      </x:c>
      <x:c r="C16" s="10" t="str">
        <x:v>수율·브랜드·대형 고객</x:v>
      </x:c>
      <x:c r="D16" s="10" t="str">
        <x:v>이미 선두 우위</x:v>
      </x:c>
      <x:c r="E16" s="10" t="str">
        <x:v>증설·원료</x:v>
      </x:c>
    </x:row>
    <x:row r="17" ht="42" customHeight="1">
      <x:c r="A17" s="6" t="str">
        <x:v>북미 ESS</x:v>
      </x:c>
      <x:c r="B17" s="6" t="str">
        <x:v>수요 확대·전환 초기</x:v>
      </x:c>
      <x:c r="C17" s="6" t="str">
        <x:v>현지 적격 공급·납기</x:v>
      </x:c>
      <x:c r="D17" s="6" t="str">
        <x:v>2026~28</x:v>
      </x:c>
      <x:c r="E17" s="6" t="str">
        <x:v>계약 이익률</x:v>
      </x:c>
    </x:row>
    <x:row r="18" ht="42" customHeight="1">
      <x:c r="A18" s="10" t="str">
        <x:v>양극재</x:v>
      </x:c>
      <x:c r="B18" s="10" t="str">
        <x:v>물량과 마진 분화</x:v>
      </x:c>
      <x:c r="C18" s="10" t="str">
        <x:v>가공스프레드·재고 안정</x:v>
      </x:c>
      <x:c r="D18" s="10" t="str">
        <x:v>2027~29</x:v>
      </x:c>
      <x:c r="E18" s="10" t="str">
        <x:v>재고환입 오인</x:v>
      </x:c>
    </x:row>
    <x:row r="19" ht="42" customHeight="1">
      <x:c r="A19" s="6" t="str">
        <x:v>장비</x:v>
      </x:c>
      <x:c r="B19" s="6" t="str">
        <x:v>검수 지연</x:v>
      </x:c>
      <x:c r="C19" s="6" t="str">
        <x:v>신규 수주·고객 자금</x:v>
      </x:c>
      <x:c r="D19" s="6" t="str">
        <x:v>2027~28</x:v>
      </x:c>
      <x:c r="E19" s="6" t="str">
        <x:v>대금 회수</x:v>
      </x:c>
    </x:row>
    <x:row r="20" ht="42" customHeight="1">
      <x:c r="A20" s="10" t="str">
        <x:v>분리막·동박</x:v>
      </x:c>
      <x:c r="B20" s="10" t="str">
        <x:v>공급·고정비 부담</x:v>
      </x:c>
      <x:c r="C20" s="10" t="str">
        <x:v>실수요·가동률</x:v>
      </x:c>
      <x:c r="D20" s="10" t="str">
        <x:v>2028 이후도 가능</x:v>
      </x:c>
      <x:c r="E20" s="10" t="str">
        <x:v>재무 소진</x:v>
      </x:c>
    </x:row>
  </x:sheetData>
  <x:pageMargins left="0.7" right="0.7" top="0.75" bottom="0.75" header="0.3" footer="0.3"/>
  <x:tableParts count="2">
    <x:tablePart xmlns:r="http://schemas.openxmlformats.org/officeDocument/2006/relationships" r:id="R8343db0a0f64423e"/>
    <x:tablePart xmlns:r="http://schemas.openxmlformats.org/officeDocument/2006/relationships" r:id="R034e3df67d2942f4"/>
  </x:tableParts>
</x:worksheet>
</file>

<file path=xl/worksheets/sheet8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7.21999979019165" hidden="0" customWidth="1"/>
    <x:col min="2" max="2" width="22.219999313354492" hidden="0" customWidth="1"/>
    <x:col min="3" max="3" width="9.4399995803833" hidden="0" customWidth="1"/>
    <x:col min="4" max="4" width="9.4399995803833" hidden="0" customWidth="1"/>
    <x:col min="5" max="5" width="9.4399995803833" hidden="0" customWidth="1"/>
    <x:col min="6" max="6" width="9.4399995803833" hidden="0" customWidth="1"/>
    <x:col min="7" max="7" width="9.4399995803833" hidden="0" customWidth="1"/>
    <x:col min="8" max="8" width="9.4399995803833" hidden="0" customWidth="1"/>
    <x:col min="9" max="9" width="9.4399995803833" hidden="0" customWidth="1"/>
    <x:col min="10" max="10" width="12.220000267028809" hidden="0" customWidth="1"/>
    <x:col min="11" max="11" width="35.560001373291016" hidden="0" customWidth="1"/>
  </x:cols>
  <x:sheetData>
    <x:row r="2">
      <x:c r="A2" s="1" t="str">
        <x:v>한국 투자후보 TOP 10</x:v>
      </x:c>
    </x:row>
    <x:row r="3">
      <x:c r="A3" s="3" t="str">
        <x:v>100점 합계는 상대적 연구 우선순위 · 가격 조건과 현금흐름 확인 후 판단</x:v>
      </x:c>
    </x:row>
    <x:row r="5" ht="36" customHeight="1">
      <x:c r="A5" s="9" t="str">
        <x:v>순위</x:v>
      </x:c>
      <x:c r="B5" s="9" t="str">
        <x:v>기업</x:v>
      </x:c>
      <x:c r="C5" s="9" t="str">
        <x:v>성장20</x:v>
      </x:c>
      <x:c r="D5" s="9" t="str">
        <x:v>기술20</x:v>
      </x:c>
      <x:c r="E5" s="9" t="str">
        <x:v>이익20</x:v>
      </x:c>
      <x:c r="F5" s="9" t="str">
        <x:v>재무15</x:v>
      </x:c>
      <x:c r="G5" s="9" t="str">
        <x:v>가치15</x:v>
      </x:c>
      <x:c r="H5" s="9" t="str">
        <x:v>촉매10</x:v>
      </x:c>
      <x:c r="I5" s="9" t="str">
        <x:v>합계100</x:v>
      </x:c>
      <x:c r="J5" s="9" t="str">
        <x:v>신뢰도</x:v>
      </x:c>
      <x:c r="K5" s="9" t="str">
        <x:v>현재 판단</x:v>
      </x:c>
    </x:row>
    <x:row r="6" ht="42" customHeight="1">
      <x:c r="A6" s="6" t="n">
        <x:v>1</x:v>
      </x:c>
      <x:c r="B6" s="6" t="str">
        <x:v>LG에너지솔루션</x:v>
      </x:c>
      <x:c r="C6" s="11" t="n">
        <x:f>'02_한국기업'!C97</x:f>
        <x:v>18</x:v>
      </x:c>
      <x:c r="D6" s="11" t="n">
        <x:f>'02_한국기업'!D97</x:f>
        <x:v>18</x:v>
      </x:c>
      <x:c r="E6" s="11" t="n">
        <x:f>'02_한국기업'!E97</x:f>
        <x:v>14</x:v>
      </x:c>
      <x:c r="F6" s="11" t="n">
        <x:f>'02_한국기업'!F97</x:f>
        <x:v>11</x:v>
      </x:c>
      <x:c r="G6" s="11" t="n">
        <x:f>'02_한국기업'!G97</x:f>
        <x:v>6</x:v>
      </x:c>
      <x:c r="H6" s="11" t="n">
        <x:f>'02_한국기업'!H97</x:f>
        <x:v>8</x:v>
      </x:c>
      <x:c r="I6" s="11" t="n">
        <x:f>SUM(C6:H6)</x:f>
        <x:v>75</x:v>
      </x:c>
      <x:c r="J6" s="6" t="str">
        <x:v>B</x:v>
      </x:c>
      <x:c r="K6" s="6" t="str">
        <x:v>우수성·주가를 분리, 가격/실적 조건 대기</x:v>
      </x:c>
    </x:row>
    <x:row r="7" ht="42" customHeight="1">
      <x:c r="A7" s="10" t="n">
        <x:v>2</x:v>
      </x:c>
      <x:c r="B7" s="10" t="str">
        <x:v>피엔티</x:v>
      </x:c>
      <x:c r="C7" s="12" t="n">
        <x:f>'02_한국기업'!C98</x:f>
        <x:v>16</x:v>
      </x:c>
      <x:c r="D7" s="12" t="n">
        <x:f>'02_한국기업'!D98</x:f>
        <x:v>17</x:v>
      </x:c>
      <x:c r="E7" s="12" t="n">
        <x:f>'02_한국기업'!E98</x:f>
        <x:v>13</x:v>
      </x:c>
      <x:c r="F7" s="12" t="n">
        <x:f>'02_한국기업'!F98</x:f>
        <x:v>9</x:v>
      </x:c>
      <x:c r="G7" s="12" t="n">
        <x:f>'02_한국기업'!G98</x:f>
        <x:v>12</x:v>
      </x:c>
      <x:c r="H7" s="12" t="n">
        <x:f>'02_한국기업'!H98</x:f>
        <x:v>7</x:v>
      </x:c>
      <x:c r="I7" s="12" t="n">
        <x:f>SUM(C7:H7)</x:f>
        <x:v>74</x:v>
      </x:c>
      <x:c r="J7" s="10" t="str">
        <x:v>B</x:v>
      </x:c>
      <x:c r="K7" s="10" t="str">
        <x:v>검수·현금 회수 확인 시 조건부</x:v>
      </x:c>
    </x:row>
    <x:row r="8" ht="42" customHeight="1">
      <x:c r="A8" s="6" t="n">
        <x:v>3</x:v>
      </x:c>
      <x:c r="B8" s="6" t="str">
        <x:v>삼성SDI</x:v>
      </x:c>
      <x:c r="C8" s="11" t="n">
        <x:f>'02_한국기업'!C99</x:f>
        <x:v>17</x:v>
      </x:c>
      <x:c r="D8" s="11" t="n">
        <x:f>'02_한국기업'!D99</x:f>
        <x:v>19</x:v>
      </x:c>
      <x:c r="E8" s="11" t="n">
        <x:f>'02_한국기업'!E99</x:f>
        <x:v>12</x:v>
      </x:c>
      <x:c r="F8" s="11" t="n">
        <x:f>'02_한국기업'!F99</x:f>
        <x:v>12</x:v>
      </x:c>
      <x:c r="G8" s="11" t="n">
        <x:f>'02_한국기업'!G99</x:f>
        <x:v>4</x:v>
      </x:c>
      <x:c r="H8" s="11" t="n">
        <x:f>'02_한국기업'!H99</x:f>
        <x:v>7</x:v>
      </x:c>
      <x:c r="I8" s="11" t="n">
        <x:f>SUM(C8:H8)</x:f>
        <x:v>71</x:v>
      </x:c>
      <x:c r="J8" s="6" t="str">
        <x:v>B</x:v>
      </x:c>
      <x:c r="K8" s="6" t="str">
        <x:v>우수성·주가를 분리, 가격/실적 조건 대기</x:v>
      </x:c>
    </x:row>
    <x:row r="9" ht="42" customHeight="1">
      <x:c r="A9" s="10" t="n">
        <x:v>4</x:v>
      </x:c>
      <x:c r="B9" s="10" t="str">
        <x:v>대주전자재료</x:v>
      </x:c>
      <x:c r="C9" s="12" t="n">
        <x:f>'02_한국기업'!C100</x:f>
        <x:v>18</x:v>
      </x:c>
      <x:c r="D9" s="12" t="n">
        <x:f>'02_한국기업'!D100</x:f>
        <x:v>18</x:v>
      </x:c>
      <x:c r="E9" s="12" t="n">
        <x:f>'02_한국기업'!E100</x:f>
        <x:v>12</x:v>
      </x:c>
      <x:c r="F9" s="12" t="n">
        <x:f>'02_한국기업'!F100</x:f>
        <x:v>7</x:v>
      </x:c>
      <x:c r="G9" s="12" t="n">
        <x:f>'02_한국기업'!G100</x:f>
        <x:v>4</x:v>
      </x:c>
      <x:c r="H9" s="12" t="n">
        <x:f>'02_한국기업'!H100</x:f>
        <x:v>7</x:v>
      </x:c>
      <x:c r="I9" s="12" t="n">
        <x:f>SUM(C9:H9)</x:f>
        <x:v>66</x:v>
      </x:c>
      <x:c r="J9" s="10" t="str">
        <x:v>B</x:v>
      </x:c>
      <x:c r="K9" s="10" t="str">
        <x:v>우수성·주가를 분리, 가격/실적 조건 대기</x:v>
      </x:c>
    </x:row>
    <x:row r="10" ht="42" customHeight="1">
      <x:c r="A10" s="6" t="n">
        <x:v>5</x:v>
      </x:c>
      <x:c r="B10" s="6" t="str">
        <x:v>포스코퓨처엠</x:v>
      </x:c>
      <x:c r="C10" s="11" t="n">
        <x:f>'02_한국기업'!C101</x:f>
        <x:v>18</x:v>
      </x:c>
      <x:c r="D10" s="11" t="n">
        <x:f>'02_한국기업'!D101</x:f>
        <x:v>15</x:v>
      </x:c>
      <x:c r="E10" s="11" t="n">
        <x:f>'02_한국기업'!E101</x:f>
        <x:v>10</x:v>
      </x:c>
      <x:c r="F10" s="11" t="n">
        <x:f>'02_한국기업'!F101</x:f>
        <x:v>8</x:v>
      </x:c>
      <x:c r="G10" s="11" t="n">
        <x:f>'02_한국기업'!G101</x:f>
        <x:v>4</x:v>
      </x:c>
      <x:c r="H10" s="11" t="n">
        <x:f>'02_한국기업'!H101</x:f>
        <x:v>10</x:v>
      </x:c>
      <x:c r="I10" s="11" t="n">
        <x:f>SUM(C10:H10)</x:f>
        <x:v>65</x:v>
      </x:c>
      <x:c r="J10" s="6" t="str">
        <x:v>B</x:v>
      </x:c>
      <x:c r="K10" s="6" t="str">
        <x:v>우수성·주가를 분리, 가격/실적 조건 대기</x:v>
      </x:c>
    </x:row>
    <x:row r="11" ht="42" customHeight="1">
      <x:c r="A11" s="10" t="n">
        <x:v>6</x:v>
      </x:c>
      <x:c r="B11" s="10" t="str">
        <x:v>솔브레인</x:v>
      </x:c>
      <x:c r="C11" s="12" t="n">
        <x:f>'02_한국기업'!C102</x:f>
        <x:v>10</x:v>
      </x:c>
      <x:c r="D11" s="12" t="n">
        <x:f>'02_한국기업'!D102</x:f>
        <x:v>17</x:v>
      </x:c>
      <x:c r="E11" s="12" t="n">
        <x:f>'02_한국기업'!E102</x:f>
        <x:v>15</x:v>
      </x:c>
      <x:c r="F11" s="12" t="n">
        <x:f>'02_한국기업'!F102</x:f>
        <x:v>13</x:v>
      </x:c>
      <x:c r="G11" s="12" t="n">
        <x:f>'02_한국기업'!G102</x:f>
        <x:v>3</x:v>
      </x:c>
      <x:c r="H11" s="12" t="n">
        <x:f>'02_한국기업'!H102</x:f>
        <x:v>6</x:v>
      </x:c>
      <x:c r="I11" s="12" t="n">
        <x:f>SUM(C11:H11)</x:f>
        <x:v>64</x:v>
      </x:c>
      <x:c r="J11" s="10" t="str">
        <x:v>B</x:v>
      </x:c>
      <x:c r="K11" s="10" t="str">
        <x:v>우수성·주가를 분리, 가격/실적 조건 대기</x:v>
      </x:c>
    </x:row>
    <x:row r="12" ht="42" customHeight="1">
      <x:c r="A12" s="6" t="n">
        <x:v>7</x:v>
      </x:c>
      <x:c r="B12" s="6" t="str">
        <x:v>SFA넥셀(구 씨아이에스)</x:v>
      </x:c>
      <x:c r="C12" s="11" t="n">
        <x:f>'02_한국기업'!C103</x:f>
        <x:v>14</x:v>
      </x:c>
      <x:c r="D12" s="11" t="n">
        <x:f>'02_한국기업'!D103</x:f>
        <x:v>16</x:v>
      </x:c>
      <x:c r="E12" s="11" t="n">
        <x:f>'02_한국기업'!E103</x:f>
        <x:v>13</x:v>
      </x:c>
      <x:c r="F12" s="11" t="n">
        <x:f>'02_한국기업'!F103</x:f>
        <x:v>10</x:v>
      </x:c>
      <x:c r="G12" s="11" t="n">
        <x:f>'02_한국기업'!G103</x:f>
        <x:v>5</x:v>
      </x:c>
      <x:c r="H12" s="11" t="n">
        <x:f>'02_한국기업'!H103</x:f>
        <x:v>5</x:v>
      </x:c>
      <x:c r="I12" s="11" t="n">
        <x:f>SUM(C12:H12)</x:f>
        <x:v>63</x:v>
      </x:c>
      <x:c r="J12" s="6" t="str">
        <x:v>B</x:v>
      </x:c>
      <x:c r="K12" s="6" t="str">
        <x:v>우수성·주가를 분리, 가격/실적 조건 대기</x:v>
      </x:c>
    </x:row>
    <x:row r="13" ht="42" customHeight="1">
      <x:c r="A13" s="10" t="n">
        <x:v>8</x:v>
      </x:c>
      <x:c r="B13" s="10" t="str">
        <x:v>POSCO홀딩스</x:v>
      </x:c>
      <x:c r="C13" s="12" t="n">
        <x:f>'02_한국기업'!C104</x:f>
        <x:v>12</x:v>
      </x:c>
      <x:c r="D13" s="12" t="n">
        <x:f>'02_한국기업'!D104</x:f>
        <x:v>14</x:v>
      </x:c>
      <x:c r="E13" s="12" t="n">
        <x:f>'02_한국기업'!E104</x:f>
        <x:v>13</x:v>
      </x:c>
      <x:c r="F13" s="12" t="n">
        <x:f>'02_한국기업'!F104</x:f>
        <x:v>12</x:v>
      </x:c>
      <x:c r="G13" s="12" t="n">
        <x:f>'02_한국기업'!G104</x:f>
        <x:v>6</x:v>
      </x:c>
      <x:c r="H13" s="12" t="n">
        <x:f>'02_한국기업'!H104</x:f>
        <x:v>5</x:v>
      </x:c>
      <x:c r="I13" s="12" t="n">
        <x:f>SUM(C13:H13)</x:f>
        <x:v>62</x:v>
      </x:c>
      <x:c r="J13" s="10" t="str">
        <x:v>B</x:v>
      </x:c>
      <x:c r="K13" s="10" t="str">
        <x:v>우수성·주가를 분리, 가격/실적 조건 대기</x:v>
      </x:c>
    </x:row>
    <x:row r="14" ht="42" customHeight="1">
      <x:c r="A14" s="6" t="n">
        <x:v>9</x:v>
      </x:c>
      <x:c r="B14" s="6" t="str">
        <x:v>에코프로비엠</x:v>
      </x:c>
      <x:c r="C14" s="11" t="n">
        <x:f>'02_한국기업'!C105</x:f>
        <x:v>15</x:v>
      </x:c>
      <x:c r="D14" s="11" t="n">
        <x:f>'02_한국기업'!D105</x:f>
        <x:v>17</x:v>
      </x:c>
      <x:c r="E14" s="11" t="n">
        <x:f>'02_한국기업'!E105</x:f>
        <x:v>10</x:v>
      </x:c>
      <x:c r="F14" s="11" t="n">
        <x:f>'02_한국기업'!F105</x:f>
        <x:v>7</x:v>
      </x:c>
      <x:c r="G14" s="11" t="n">
        <x:f>'02_한국기업'!G105</x:f>
        <x:v>3</x:v>
      </x:c>
      <x:c r="H14" s="11" t="n">
        <x:f>'02_한국기업'!H105</x:f>
        <x:v>7</x:v>
      </x:c>
      <x:c r="I14" s="11" t="n">
        <x:f>SUM(C14:H14)</x:f>
        <x:v>59</x:v>
      </x:c>
      <x:c r="J14" s="6" t="str">
        <x:v>B</x:v>
      </x:c>
      <x:c r="K14" s="6" t="str">
        <x:v>우수성·주가를 분리, 가격/실적 조건 대기</x:v>
      </x:c>
    </x:row>
    <x:row r="15" ht="42" customHeight="1">
      <x:c r="A15" s="10" t="n">
        <x:v>10</x:v>
      </x:c>
      <x:c r="B15" s="10" t="str">
        <x:v>엘앤에프</x:v>
      </x:c>
      <x:c r="C15" s="12" t="n">
        <x:f>'02_한국기업'!C106</x:f>
        <x:v>15</x:v>
      </x:c>
      <x:c r="D15" s="12" t="n">
        <x:f>'02_한국기업'!D106</x:f>
        <x:v>16</x:v>
      </x:c>
      <x:c r="E15" s="12" t="n">
        <x:f>'02_한국기업'!E106</x:f>
        <x:v>8</x:v>
      </x:c>
      <x:c r="F15" s="12" t="n">
        <x:f>'02_한국기업'!F106</x:f>
        <x:v>6</x:v>
      </x:c>
      <x:c r="G15" s="12" t="n">
        <x:f>'02_한국기업'!G106</x:f>
        <x:v>3</x:v>
      </x:c>
      <x:c r="H15" s="12" t="n">
        <x:f>'02_한국기업'!H106</x:f>
        <x:v>7</x:v>
      </x:c>
      <x:c r="I15" s="12" t="n">
        <x:f>SUM(C15:H15)</x:f>
        <x:v>55</x:v>
      </x:c>
      <x:c r="J15" s="10" t="str">
        <x:v>B</x:v>
      </x:c>
      <x:c r="K15" s="10" t="str">
        <x:v>우수성·주가를 분리, 가격/실적 조건 대기</x:v>
      </x:c>
    </x:row>
  </x:sheetData>
  <x:pageMargins left="0.7" right="0.7" top="0.75" bottom="0.75" header="0.3" footer="0.3"/>
  <x:tableParts count="1">
    <x:tablePart xmlns:r="http://schemas.openxmlformats.org/officeDocument/2006/relationships" r:id="Rcf71e31f041e4a6e"/>
  </x:tableParts>
</x:worksheet>
</file>

<file path=xl/worksheets/sheet9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.889999389648438" hidden="0" customWidth="1"/>
    <x:col min="2" max="2" width="12.220000267028809" hidden="0" customWidth="1"/>
    <x:col min="3" max="3" width="18.329999923706055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14.4399995803833" hidden="0" customWidth="1"/>
    <x:col min="8" max="8" width="14.4399995803833" hidden="0" customWidth="1"/>
    <x:col min="9" max="9" width="14.4399995803833" hidden="0" customWidth="1"/>
    <x:col min="10" max="10" width="15.5600004196167" hidden="0" customWidth="1"/>
    <x:col min="11" max="11" width="28.889999389648438" hidden="0" customWidth="1"/>
  </x:cols>
  <x:sheetData>
    <x:row r="2">
      <x:c r="A2" s="1" t="str">
        <x:v>집중 연구 TOP 5 | 적정가치 민감도</x:v>
      </x:c>
    </x:row>
    <x:row r="3">
      <x:c r="A3" s="3" t="str">
        <x:v>2028 EPS/BPS × 배수 ÷ (1+12%)² · 자체 가정, 확정 목표가·컨센서스 아님</x:v>
      </x:c>
    </x:row>
    <x:row r="5" ht="36" customHeight="1">
      <x:c r="A5" s="9" t="str">
        <x:v>기업</x:v>
      </x:c>
      <x:c r="B5" s="9" t="str">
        <x:v>현재가</x:v>
      </x:c>
      <x:c r="C5" s="9" t="str">
        <x:v>방식</x:v>
      </x:c>
      <x:c r="D5" s="9" t="str">
        <x:v>비관 현재가치</x:v>
      </x:c>
      <x:c r="E5" s="9" t="str">
        <x:v>기준 현재가치</x:v>
      </x:c>
      <x:c r="F5" s="9" t="str">
        <x:v>낙관 현재가치</x:v>
      </x:c>
      <x:c r="G5" s="9" t="str">
        <x:v>기준 상승여력</x:v>
      </x:c>
      <x:c r="H5" s="9" t="str">
        <x:v>검토가격</x:v>
      </x:c>
      <x:c r="I5" s="9" t="str">
        <x:v>점수</x:v>
      </x:c>
      <x:c r="J5" s="9" t="str">
        <x:v>상태</x:v>
      </x:c>
      <x:c r="K5" s="9" t="str">
        <x:v>논리 훼손 조건</x:v>
      </x:c>
    </x:row>
    <x:row r="6" ht="42" customHeight="1">
      <x:c r="A6" s="6" t="str">
        <x:v>LG에너지솔루션</x:v>
      </x:c>
      <x:c r="B6" s="13" t="n">
        <x:v>410000</x:v>
      </x:c>
      <x:c r="C6" s="13" t="str">
        <x:v>2028 BPS × PBR</x:v>
      </x:c>
      <x:c r="D6" s="35" t="n">
        <x:f>B17*E17/(1+H17)^I17</x:f>
        <x:v>191326.53061224488</x:v>
      </x:c>
      <x:c r="E6" s="35" t="n">
        <x:f>C17*F17/(1+H17)^I17</x:f>
        <x:v>358737.2448979591</x:v>
      </x:c>
      <x:c r="F6" s="35" t="n">
        <x:f>D17*G17/(1+H17)^I17</x:f>
        <x:v>526147.9591836734</x:v>
      </x:c>
      <x:c r="G6" s="15" t="n">
        <x:f>E6/B6-1</x:f>
        <x:v>-0.1250311100049778</x:v>
      </x:c>
      <x:c r="H6" s="35" t="n">
        <x:f>E6*(1-'11_출처및가정'!E14)</x:f>
        <x:v>304926.65816326527</x:v>
      </x:c>
      <x:c r="I6" s="6" t="n">
        <x:v>75</x:v>
      </x:c>
      <x:c r="J6" s="6" t="str">
        <x:v>관찰·가격 대기</x:v>
      </x:c>
      <x:c r="K6" s="6" t="str">
        <x:v>보상금 제외 손익과 현금흐름 회복 실패</x:v>
      </x:c>
    </x:row>
    <x:row r="7" ht="42" customHeight="1">
      <x:c r="A7" s="10" t="str">
        <x:v>피엔티</x:v>
      </x:c>
      <x:c r="B7" s="14" t="n">
        <x:v>31750</x:v>
      </x:c>
      <x:c r="C7" s="14" t="str">
        <x:v>2028 EPS × PER</x:v>
      </x:c>
      <x:c r="D7" s="36" t="n">
        <x:f>B18*E18/(1+H18)^I18</x:f>
        <x:v>12914.54081632653</x:v>
      </x:c>
      <x:c r="E7" s="36" t="n">
        <x:f>C18*F18/(1+H18)^I18</x:f>
        <x:v>33482.142857142855</x:v>
      </x:c>
      <x:c r="F7" s="36" t="n">
        <x:f>D18*G18/(1+H18)^I18</x:f>
        <x:v>59789.540816326524</x:v>
      </x:c>
      <x:c r="G7" s="16" t="n">
        <x:f>E7/B7-1</x:f>
        <x:v>0.05455568053993254</x:v>
      </x:c>
      <x:c r="H7" s="36" t="n">
        <x:f>E7*(1-'11_출처및가정'!E14)</x:f>
        <x:v>28459.821428571428</x:v>
      </x:c>
      <x:c r="I7" s="10" t="n">
        <x:v>74</x:v>
      </x:c>
      <x:c r="J7" s="10" t="str">
        <x:v>조건부 검토</x:v>
      </x:c>
      <x:c r="K7" s="10" t="str">
        <x:v>검수 지연 장기화·재고와 차입 증가</x:v>
      </x:c>
    </x:row>
    <x:row r="8" ht="42" customHeight="1">
      <x:c r="A8" s="6" t="str">
        <x:v>삼성SDI</x:v>
      </x:c>
      <x:c r="B8" s="13" t="n">
        <x:v>560000</x:v>
      </x:c>
      <x:c r="C8" s="13" t="str">
        <x:v>2028 BPS × PBR</x:v>
      </x:c>
      <x:c r="D8" s="35" t="n">
        <x:f>B19*E19/(1+H19)^I19</x:f>
        <x:v>236766.58163265302</x:v>
      </x:c>
      <x:c r="E8" s="35" t="n">
        <x:f>C19*F19/(1+H19)^I19</x:f>
        <x:v>435267.8571428571</x:v>
      </x:c>
      <x:c r="F8" s="35" t="n">
        <x:f>D19*G19/(1+H19)^I19</x:f>
        <x:v>645727.0408163264</x:v>
      </x:c>
      <x:c r="G8" s="15" t="n">
        <x:f>E8/B8-1</x:f>
        <x:v>-0.2227359693877552</x:v>
      </x:c>
      <x:c r="H8" s="35" t="n">
        <x:f>E8*(1-'11_출처및가정'!E14)</x:f>
        <x:v>369977.6785714285</x:v>
      </x:c>
      <x:c r="I8" s="6" t="n">
        <x:v>71</x:v>
      </x:c>
      <x:c r="J8" s="6" t="str">
        <x:v>관찰·가격 대기</x:v>
      </x:c>
      <x:c r="K8" s="6" t="str">
        <x:v>LFP 원가 열위·보조금 제외 적자 지속</x:v>
      </x:c>
    </x:row>
    <x:row r="9" ht="42" customHeight="1">
      <x:c r="A9" s="10" t="str">
        <x:v>대주전자재료</x:v>
      </x:c>
      <x:c r="B9" s="14" t="n">
        <x:v>108800</x:v>
      </x:c>
      <x:c r="C9" s="14" t="str">
        <x:v>2028 EPS × PER</x:v>
      </x:c>
      <x:c r="D9" s="36" t="n">
        <x:f>B20*E20/(1+H20)^I20</x:f>
        <x:v>35076.5306122449</x:v>
      </x:c>
      <x:c r="E9" s="36" t="n">
        <x:f>C20*F20/(1+H20)^I20</x:f>
        <x:v>89285.71428571428</x:v>
      </x:c>
      <x:c r="F9" s="36" t="n">
        <x:f>D20*G20/(1+H20)^I20</x:f>
        <x:v>167410.71428571426</x:v>
      </x:c>
      <x:c r="G9" s="16" t="n">
        <x:f>E9/B9-1</x:f>
        <x:v>-0.17935924369747913</x:v>
      </x:c>
      <x:c r="H9" s="36" t="n">
        <x:f>E9*(1-'11_출처및가정'!E14)</x:f>
        <x:v>75892.85714285713</x:v>
      </x:c>
      <x:c r="I9" s="10" t="n">
        <x:v>66</x:v>
      </x:c>
      <x:c r="J9" s="10" t="str">
        <x:v>관찰·가격 대기</x:v>
      </x:c>
      <x:c r="K9" s="10" t="str">
        <x:v>음극재 비중 정체·고객 다변화 실패</x:v>
      </x:c>
    </x:row>
    <x:row r="10" ht="42" customHeight="1">
      <x:c r="A10" s="6" t="str">
        <x:v>포스코퓨처엠</x:v>
      </x:c>
      <x:c r="B10" s="13" t="n">
        <x:v>177200</x:v>
      </x:c>
      <x:c r="C10" s="13" t="str">
        <x:v>2028 EPS × PER</x:v>
      </x:c>
      <x:c r="D10" s="35" t="n">
        <x:f>B21*E21/(1+H21)^I21</x:f>
        <x:v>28698.97959183673</x:v>
      </x:c>
      <x:c r="E10" s="35" t="n">
        <x:f>C21*F21/(1+H21)^I21</x:f>
        <x:v>145089.28571428568</x:v>
      </x:c>
      <x:c r="F10" s="35" t="n">
        <x:f>D21*G21/(1+H21)^I21</x:f>
        <x:v>255102.04081632648</x:v>
      </x:c>
      <x:c r="G10" s="15" t="n">
        <x:f>E10/B10-1</x:f>
        <x:v>-0.1812117059013223</x:v>
      </x:c>
      <x:c r="H10" s="35" t="n">
        <x:f>E10*(1-'11_출처및가정'!E14)</x:f>
        <x:v>123325.89285714283</x:v>
      </x:c>
      <x:c r="I10" s="6" t="n">
        <x:v>65</x:v>
      </x:c>
      <x:c r="J10" s="6" t="str">
        <x:v>관찰·가격 대기</x:v>
      </x:c>
      <x:c r="K10" s="6" t="str">
        <x:v>대형 수주가 저마진·현금소모로 귀결</x:v>
      </x:c>
    </x:row>
    <x:row r="14">
      <x:c r="A14" s="17" t="str">
        <x:v>2028 정상화 가정 | 단위 원/주, 배수 x</x:v>
      </x:c>
    </x:row>
    <x:row r="16" ht="36" customHeight="1">
      <x:c r="A16" s="9" t="str">
        <x:v>기업</x:v>
      </x:c>
      <x:c r="B16" s="9" t="str">
        <x:v>비관 EPS/BPS</x:v>
      </x:c>
      <x:c r="C16" s="9" t="str">
        <x:v>기준 EPS/BPS</x:v>
      </x:c>
      <x:c r="D16" s="9" t="str">
        <x:v>낙관 EPS/BPS</x:v>
      </x:c>
      <x:c r="E16" s="9" t="str">
        <x:v>비관 배수</x:v>
      </x:c>
      <x:c r="F16" s="9" t="str">
        <x:v>기준 배수</x:v>
      </x:c>
      <x:c r="G16" s="9" t="str">
        <x:v>낙관 배수</x:v>
      </x:c>
      <x:c r="H16" s="9" t="str">
        <x:v>할인율</x:v>
      </x:c>
      <x:c r="I16" s="9" t="str">
        <x:v>연수</x:v>
      </x:c>
    </x:row>
    <x:row r="17" ht="42" customHeight="1">
      <x:c r="A17" s="6" t="str">
        <x:v>LG에너지솔루션</x:v>
      </x:c>
      <x:c r="B17" s="50" t="n">
        <x:v>96000</x:v>
      </x:c>
      <x:c r="C17" s="50" t="n">
        <x:v>125000</x:v>
      </x:c>
      <x:c r="D17" s="50" t="n">
        <x:v>150000</x:v>
      </x:c>
      <x:c r="E17" s="51" t="n">
        <x:v>2.5</x:v>
      </x:c>
      <x:c r="F17" s="51" t="n">
        <x:v>3.6</x:v>
      </x:c>
      <x:c r="G17" s="51" t="n">
        <x:v>4.4</x:v>
      </x:c>
      <x:c r="H17" s="33" t="n">
        <x:f>'11_출처및가정'!E12</x:f>
        <x:v>0.12</x:v>
      </x:c>
      <x:c r="I17" s="11" t="n">
        <x:f>'11_출처및가정'!E13</x:f>
        <x:v>2</x:v>
      </x:c>
    </x:row>
    <x:row r="18" ht="42" customHeight="1">
      <x:c r="A18" s="10" t="str">
        <x:v>피엔티</x:v>
      </x:c>
      <x:c r="B18" s="50" t="n">
        <x:v>1800</x:v>
      </x:c>
      <x:c r="C18" s="50" t="n">
        <x:v>3500</x:v>
      </x:c>
      <x:c r="D18" s="50" t="n">
        <x:v>5000</x:v>
      </x:c>
      <x:c r="E18" s="51" t="n">
        <x:v>9</x:v>
      </x:c>
      <x:c r="F18" s="51" t="n">
        <x:v>12</x:v>
      </x:c>
      <x:c r="G18" s="51" t="n">
        <x:v>15</x:v>
      </x:c>
      <x:c r="H18" s="37" t="n">
        <x:f>'11_출처및가정'!E12</x:f>
        <x:v>0.12</x:v>
      </x:c>
      <x:c r="I18" s="12" t="n">
        <x:f>'11_출처및가정'!E13</x:f>
        <x:v>2</x:v>
      </x:c>
    </x:row>
    <x:row r="19" ht="42" customHeight="1">
      <x:c r="A19" s="6" t="str">
        <x:v>삼성SDI</x:v>
      </x:c>
      <x:c r="B19" s="50" t="n">
        <x:v>330000</x:v>
      </x:c>
      <x:c r="C19" s="50" t="n">
        <x:v>390000</x:v>
      </x:c>
      <x:c r="D19" s="50" t="n">
        <x:v>450000</x:v>
      </x:c>
      <x:c r="E19" s="51" t="n">
        <x:v>0.9</x:v>
      </x:c>
      <x:c r="F19" s="51" t="n">
        <x:v>1.4</x:v>
      </x:c>
      <x:c r="G19" s="51" t="n">
        <x:v>1.8</x:v>
      </x:c>
      <x:c r="H19" s="33" t="n">
        <x:f>'11_출처및가정'!E12</x:f>
        <x:v>0.12</x:v>
      </x:c>
      <x:c r="I19" s="11" t="n">
        <x:f>'11_출처및가정'!E13</x:f>
        <x:v>2</x:v>
      </x:c>
    </x:row>
    <x:row r="20" ht="42" customHeight="1">
      <x:c r="A20" s="10" t="str">
        <x:v>대주전자재료</x:v>
      </x:c>
      <x:c r="B20" s="50" t="n">
        <x:v>2000</x:v>
      </x:c>
      <x:c r="C20" s="50" t="n">
        <x:v>4000</x:v>
      </x:c>
      <x:c r="D20" s="50" t="n">
        <x:v>6000</x:v>
      </x:c>
      <x:c r="E20" s="51" t="n">
        <x:v>22</x:v>
      </x:c>
      <x:c r="F20" s="51" t="n">
        <x:v>28</x:v>
      </x:c>
      <x:c r="G20" s="51" t="n">
        <x:v>35</x:v>
      </x:c>
      <x:c r="H20" s="37" t="n">
        <x:f>'11_출처및가정'!E12</x:f>
        <x:v>0.12</x:v>
      </x:c>
      <x:c r="I20" s="12" t="n">
        <x:f>'11_출처및가정'!E13</x:f>
        <x:v>2</x:v>
      </x:c>
    </x:row>
    <x:row r="21" ht="42" customHeight="1">
      <x:c r="A21" s="6" t="str">
        <x:v>포스코퓨처엠</x:v>
      </x:c>
      <x:c r="B21" s="50" t="n">
        <x:v>2000</x:v>
      </x:c>
      <x:c r="C21" s="50" t="n">
        <x:v>6500</x:v>
      </x:c>
      <x:c r="D21" s="50" t="n">
        <x:v>10000</x:v>
      </x:c>
      <x:c r="E21" s="51" t="n">
        <x:v>18</x:v>
      </x:c>
      <x:c r="F21" s="51" t="n">
        <x:v>28</x:v>
      </x:c>
      <x:c r="G21" s="51" t="n">
        <x:v>32</x:v>
      </x:c>
      <x:c r="H21" s="33" t="n">
        <x:f>'11_출처및가정'!E12</x:f>
        <x:v>0.12</x:v>
      </x:c>
      <x:c r="I21" s="11" t="n">
        <x:f>'11_출처및가정'!E13</x:f>
        <x:v>2</x:v>
      </x:c>
    </x:row>
    <x:row r="24">
      <x:c r="A24" s="17" t="str">
        <x:v>기준 실적 시나리오 | 조원, 자체 가정. 컨센서스 아님</x:v>
      </x:c>
    </x:row>
    <x:row r="26" ht="36" customHeight="1">
      <x:c r="A26" s="9" t="str">
        <x:v>기업</x:v>
      </x:c>
      <x:c r="B26" s="9" t="str">
        <x:v>연도</x:v>
      </x:c>
      <x:c r="C26" s="9" t="str">
        <x:v>매출(조원)</x:v>
      </x:c>
      <x:c r="D26" s="9" t="str">
        <x:v>OP마진</x:v>
      </x:c>
      <x:c r="E26" s="9" t="str">
        <x:v>OP(조원)</x:v>
      </x:c>
      <x:c r="F26" s="9" t="str">
        <x:v>가정의 성격</x:v>
      </x:c>
    </x:row>
    <x:row r="27" ht="56" customHeight="1">
      <x:c r="A27" s="6" t="str">
        <x:v>LG에너지솔루션</x:v>
      </x:c>
      <x:c r="B27" s="6" t="n">
        <x:v>2027</x:v>
      </x:c>
      <x:c r="C27" s="45" t="n">
        <x:v>30</x:v>
      </x:c>
      <x:c r="D27" s="32" t="n">
        <x:v>0.02</x:v>
      </x:c>
      <x:c r="E27" s="52" t="n">
        <x:f>C27*D27</x:f>
        <x:v>0.6</x:v>
      </x:c>
      <x:c r="F27" s="6" t="str">
        <x:v>자체 정상화 가정·보조금/일회성 제외 지향</x:v>
      </x:c>
    </x:row>
    <x:row r="28" ht="56" customHeight="1">
      <x:c r="A28" s="10" t="str">
        <x:v>LG에너지솔루션</x:v>
      </x:c>
      <x:c r="B28" s="10" t="n">
        <x:v>2028</x:v>
      </x:c>
      <x:c r="C28" s="45" t="n">
        <x:v>35</x:v>
      </x:c>
      <x:c r="D28" s="32" t="n">
        <x:v>0.05</x:v>
      </x:c>
      <x:c r="E28" s="53" t="n">
        <x:f>C28*D28</x:f>
        <x:v>1.75</x:v>
      </x:c>
      <x:c r="F28" s="10" t="str">
        <x:v>자체 정상화 가정·보조금/일회성 제외 지향</x:v>
      </x:c>
    </x:row>
    <x:row r="29" ht="56" customHeight="1">
      <x:c r="A29" s="6" t="str">
        <x:v>LG에너지솔루션</x:v>
      </x:c>
      <x:c r="B29" s="6" t="n">
        <x:v>2029</x:v>
      </x:c>
      <x:c r="C29" s="45" t="n">
        <x:v>40</x:v>
      </x:c>
      <x:c r="D29" s="32" t="n">
        <x:v>0.06</x:v>
      </x:c>
      <x:c r="E29" s="52" t="n">
        <x:f>C29*D29</x:f>
        <x:v>2.4</x:v>
      </x:c>
      <x:c r="F29" s="6" t="str">
        <x:v>자체 정상화 가정·보조금/일회성 제외 지향</x:v>
      </x:c>
    </x:row>
    <x:row r="30" ht="56" customHeight="1">
      <x:c r="A30" s="10" t="str">
        <x:v>LG에너지솔루션</x:v>
      </x:c>
      <x:c r="B30" s="10" t="n">
        <x:v>2030</x:v>
      </x:c>
      <x:c r="C30" s="45" t="n">
        <x:v>45</x:v>
      </x:c>
      <x:c r="D30" s="32" t="n">
        <x:v>0.07</x:v>
      </x:c>
      <x:c r="E30" s="53" t="n">
        <x:f>C30*D30</x:f>
        <x:v>3.1500000000000004</x:v>
      </x:c>
      <x:c r="F30" s="10" t="str">
        <x:v>자체 정상화 가정·보조금/일회성 제외 지향</x:v>
      </x:c>
    </x:row>
    <x:row r="31" ht="56" customHeight="1">
      <x:c r="A31" s="6" t="str">
        <x:v>삼성SDI</x:v>
      </x:c>
      <x:c r="B31" s="6" t="n">
        <x:v>2027</x:v>
      </x:c>
      <x:c r="C31" s="45" t="n">
        <x:v>16</x:v>
      </x:c>
      <x:c r="D31" s="32" t="n">
        <x:v>0.03</x:v>
      </x:c>
      <x:c r="E31" s="52" t="n">
        <x:f>C31*D31</x:f>
        <x:v>0.48</x:v>
      </x:c>
      <x:c r="F31" s="6" t="str">
        <x:v>자체 정상화 가정·보조금/일회성 제외 지향</x:v>
      </x:c>
    </x:row>
    <x:row r="32" ht="56" customHeight="1">
      <x:c r="A32" s="10" t="str">
        <x:v>삼성SDI</x:v>
      </x:c>
      <x:c r="B32" s="10" t="n">
        <x:v>2028</x:v>
      </x:c>
      <x:c r="C32" s="45" t="n">
        <x:v>20</x:v>
      </x:c>
      <x:c r="D32" s="32" t="n">
        <x:v>0.07</x:v>
      </x:c>
      <x:c r="E32" s="53" t="n">
        <x:f>C32*D32</x:f>
        <x:v>1.4000000000000001</x:v>
      </x:c>
      <x:c r="F32" s="10" t="str">
        <x:v>자체 정상화 가정·보조금/일회성 제외 지향</x:v>
      </x:c>
    </x:row>
    <x:row r="33" ht="56" customHeight="1">
      <x:c r="A33" s="6" t="str">
        <x:v>삼성SDI</x:v>
      </x:c>
      <x:c r="B33" s="6" t="n">
        <x:v>2029</x:v>
      </x:c>
      <x:c r="C33" s="45" t="n">
        <x:v>24</x:v>
      </x:c>
      <x:c r="D33" s="32" t="n">
        <x:v>0.08</x:v>
      </x:c>
      <x:c r="E33" s="52" t="n">
        <x:f>C33*D33</x:f>
        <x:v>1.92</x:v>
      </x:c>
      <x:c r="F33" s="6" t="str">
        <x:v>자체 정상화 가정·보조금/일회성 제외 지향</x:v>
      </x:c>
    </x:row>
    <x:row r="34" ht="56" customHeight="1">
      <x:c r="A34" s="10" t="str">
        <x:v>삼성SDI</x:v>
      </x:c>
      <x:c r="B34" s="10" t="n">
        <x:v>2030</x:v>
      </x:c>
      <x:c r="C34" s="45" t="n">
        <x:v>28</x:v>
      </x:c>
      <x:c r="D34" s="32" t="n">
        <x:v>0.09</x:v>
      </x:c>
      <x:c r="E34" s="53" t="n">
        <x:f>C34*D34</x:f>
        <x:v>2.52</x:v>
      </x:c>
      <x:c r="F34" s="10" t="str">
        <x:v>자체 정상화 가정·보조금/일회성 제외 지향</x:v>
      </x:c>
    </x:row>
    <x:row r="35" ht="56" customHeight="1">
      <x:c r="A35" s="6" t="str">
        <x:v>피엔티</x:v>
      </x:c>
      <x:c r="B35" s="6" t="n">
        <x:v>2027</x:v>
      </x:c>
      <x:c r="C35" s="45" t="n">
        <x:v>0.9</x:v>
      </x:c>
      <x:c r="D35" s="32" t="n">
        <x:v>0.09</x:v>
      </x:c>
      <x:c r="E35" s="52" t="n">
        <x:f>C35*D35</x:f>
        <x:v>0.081</x:v>
      </x:c>
      <x:c r="F35" s="6" t="str">
        <x:v>자체 정상화 가정·보조금/일회성 제외 지향</x:v>
      </x:c>
    </x:row>
    <x:row r="36" ht="56" customHeight="1">
      <x:c r="A36" s="10" t="str">
        <x:v>피엔티</x:v>
      </x:c>
      <x:c r="B36" s="10" t="n">
        <x:v>2028</x:v>
      </x:c>
      <x:c r="C36" s="45" t="n">
        <x:v>1.2</x:v>
      </x:c>
      <x:c r="D36" s="32" t="n">
        <x:v>0.11</x:v>
      </x:c>
      <x:c r="E36" s="53" t="n">
        <x:f>C36*D36</x:f>
        <x:v>0.132</x:v>
      </x:c>
      <x:c r="F36" s="10" t="str">
        <x:v>자체 정상화 가정·보조금/일회성 제외 지향</x:v>
      </x:c>
    </x:row>
    <x:row r="37" ht="56" customHeight="1">
      <x:c r="A37" s="6" t="str">
        <x:v>피엔티</x:v>
      </x:c>
      <x:c r="B37" s="6" t="n">
        <x:v>2029</x:v>
      </x:c>
      <x:c r="C37" s="45" t="n">
        <x:v>1.4</x:v>
      </x:c>
      <x:c r="D37" s="32" t="n">
        <x:v>0.12</x:v>
      </x:c>
      <x:c r="E37" s="52" t="n">
        <x:f>C37*D37</x:f>
        <x:v>0.16799999999999998</x:v>
      </x:c>
      <x:c r="F37" s="6" t="str">
        <x:v>자체 정상화 가정·보조금/일회성 제외 지향</x:v>
      </x:c>
    </x:row>
    <x:row r="38" ht="56" customHeight="1">
      <x:c r="A38" s="10" t="str">
        <x:v>피엔티</x:v>
      </x:c>
      <x:c r="B38" s="10" t="n">
        <x:v>2030</x:v>
      </x:c>
      <x:c r="C38" s="45" t="n">
        <x:v>1.6</x:v>
      </x:c>
      <x:c r="D38" s="32" t="n">
        <x:v>0.13</x:v>
      </x:c>
      <x:c r="E38" s="53" t="n">
        <x:f>C38*D38</x:f>
        <x:v>0.20800000000000002</x:v>
      </x:c>
      <x:c r="F38" s="10" t="str">
        <x:v>자체 정상화 가정·보조금/일회성 제외 지향</x:v>
      </x:c>
    </x:row>
    <x:row r="39" ht="56" customHeight="1">
      <x:c r="A39" s="6" t="str">
        <x:v>대주전자재료</x:v>
      </x:c>
      <x:c r="B39" s="6" t="n">
        <x:v>2027</x:v>
      </x:c>
      <x:c r="C39" s="45" t="n">
        <x:v>0.42</x:v>
      </x:c>
      <x:c r="D39" s="32" t="n">
        <x:v>0.11</x:v>
      </x:c>
      <x:c r="E39" s="52" t="n">
        <x:f>C39*D39</x:f>
        <x:v>0.0462</x:v>
      </x:c>
      <x:c r="F39" s="6" t="str">
        <x:v>자체 정상화 가정·보조금/일회성 제외 지향</x:v>
      </x:c>
    </x:row>
    <x:row r="40" ht="56" customHeight="1">
      <x:c r="A40" s="10" t="str">
        <x:v>대주전자재료</x:v>
      </x:c>
      <x:c r="B40" s="10" t="n">
        <x:v>2028</x:v>
      </x:c>
      <x:c r="C40" s="45" t="n">
        <x:v>0.5</x:v>
      </x:c>
      <x:c r="D40" s="32" t="n">
        <x:v>0.14</x:v>
      </x:c>
      <x:c r="E40" s="53" t="n">
        <x:f>C40*D40</x:f>
        <x:v>0.07</x:v>
      </x:c>
      <x:c r="F40" s="10" t="str">
        <x:v>자체 정상화 가정·보조금/일회성 제외 지향</x:v>
      </x:c>
    </x:row>
    <x:row r="41" ht="56" customHeight="1">
      <x:c r="A41" s="6" t="str">
        <x:v>대주전자재료</x:v>
      </x:c>
      <x:c r="B41" s="6" t="n">
        <x:v>2029</x:v>
      </x:c>
      <x:c r="C41" s="45" t="n">
        <x:v>0.6</x:v>
      </x:c>
      <x:c r="D41" s="32" t="n">
        <x:v>0.155</x:v>
      </x:c>
      <x:c r="E41" s="52" t="n">
        <x:f>C41*D41</x:f>
        <x:v>0.093</x:v>
      </x:c>
      <x:c r="F41" s="6" t="str">
        <x:v>자체 정상화 가정·보조금/일회성 제외 지향</x:v>
      </x:c>
    </x:row>
    <x:row r="42" ht="56" customHeight="1">
      <x:c r="A42" s="10" t="str">
        <x:v>대주전자재료</x:v>
      </x:c>
      <x:c r="B42" s="10" t="n">
        <x:v>2030</x:v>
      </x:c>
      <x:c r="C42" s="45" t="n">
        <x:v>0.7</x:v>
      </x:c>
      <x:c r="D42" s="32" t="n">
        <x:v>0.17</x:v>
      </x:c>
      <x:c r="E42" s="53" t="n">
        <x:f>C42*D42</x:f>
        <x:v>0.119</x:v>
      </x:c>
      <x:c r="F42" s="10" t="str">
        <x:v>자체 정상화 가정·보조금/일회성 제외 지향</x:v>
      </x:c>
    </x:row>
    <x:row r="43" ht="56" customHeight="1">
      <x:c r="A43" s="6" t="str">
        <x:v>포스코퓨처엠</x:v>
      </x:c>
      <x:c r="B43" s="6" t="n">
        <x:v>2027</x:v>
      </x:c>
      <x:c r="C43" s="45" t="n">
        <x:v>5</x:v>
      </x:c>
      <x:c r="D43" s="32" t="n">
        <x:v>0.05</x:v>
      </x:c>
      <x:c r="E43" s="52" t="n">
        <x:f>C43*D43</x:f>
        <x:v>0.25</x:v>
      </x:c>
      <x:c r="F43" s="6" t="str">
        <x:v>자체 정상화 가정·보조금/일회성 제외 지향</x:v>
      </x:c>
    </x:row>
    <x:row r="44" ht="56" customHeight="1">
      <x:c r="A44" s="10" t="str">
        <x:v>포스코퓨처엠</x:v>
      </x:c>
      <x:c r="B44" s="10" t="n">
        <x:v>2028</x:v>
      </x:c>
      <x:c r="C44" s="45" t="n">
        <x:v>8</x:v>
      </x:c>
      <x:c r="D44" s="32" t="n">
        <x:v>0.1</x:v>
      </x:c>
      <x:c r="E44" s="53" t="n">
        <x:f>C44*D44</x:f>
        <x:v>0.8</x:v>
      </x:c>
      <x:c r="F44" s="10" t="str">
        <x:v>자체 정상화 가정·보조금/일회성 제외 지향</x:v>
      </x:c>
    </x:row>
    <x:row r="45" ht="56" customHeight="1">
      <x:c r="A45" s="6" t="str">
        <x:v>포스코퓨처엠</x:v>
      </x:c>
      <x:c r="B45" s="6" t="n">
        <x:v>2029</x:v>
      </x:c>
      <x:c r="C45" s="45" t="n">
        <x:v>9</x:v>
      </x:c>
      <x:c r="D45" s="32" t="n">
        <x:v>0.1</x:v>
      </x:c>
      <x:c r="E45" s="52" t="n">
        <x:f>C45*D45</x:f>
        <x:v>0.9</x:v>
      </x:c>
      <x:c r="F45" s="6" t="str">
        <x:v>자체 정상화 가정·보조금/일회성 제외 지향</x:v>
      </x:c>
    </x:row>
    <x:row r="46" ht="56" customHeight="1">
      <x:c r="A46" s="10" t="str">
        <x:v>포스코퓨처엠</x:v>
      </x:c>
      <x:c r="B46" s="10" t="n">
        <x:v>2030</x:v>
      </x:c>
      <x:c r="C46" s="45" t="n">
        <x:v>10</x:v>
      </x:c>
      <x:c r="D46" s="32" t="n">
        <x:v>0.1</x:v>
      </x:c>
      <x:c r="E46" s="53" t="n">
        <x:f>C46*D46</x:f>
        <x:v>1</x:v>
      </x:c>
      <x:c r="F46" s="10" t="str">
        <x:v>자체 정상화 가정·보조금/일회성 제외 지향</x:v>
      </x:c>
    </x:row>
    <x:row r="49">
      <x:c r="A49" s="17" t="str">
        <x:v>2027~2030 매출 CAGR | 위 자체 가정의 계산 결과</x:v>
      </x:c>
    </x:row>
    <x:row r="51" ht="36" customHeight="1">
      <x:c r="A51" s="9" t="str">
        <x:v>기업</x:v>
      </x:c>
      <x:c r="B51" s="9" t="str">
        <x:v>2027 매출</x:v>
      </x:c>
      <x:c r="C51" s="9" t="str">
        <x:v>2030 매출</x:v>
      </x:c>
      <x:c r="D51" s="9" t="str">
        <x:v>연평균 성장률</x:v>
      </x:c>
      <x:c r="E51" s="9" t="str">
        <x:v>계산 기간</x:v>
      </x:c>
    </x:row>
    <x:row r="52" ht="42" customHeight="1">
      <x:c r="A52" s="6" t="str">
        <x:v>LG에너지솔루션</x:v>
      </x:c>
      <x:c r="B52" s="54" t="n">
        <x:f>C27</x:f>
        <x:v>30</x:v>
      </x:c>
      <x:c r="C52" s="54" t="n">
        <x:f>C30</x:f>
        <x:v>45</x:v>
      </x:c>
      <x:c r="D52" s="33" t="n">
        <x:f>(C52/B52)^(1/3)-1</x:f>
        <x:v>0.14471424255333187</x:v>
      </x:c>
      <x:c r="E52" s="6" t="str">
        <x:v>3년, 관측 성장률 아님</x:v>
      </x:c>
    </x:row>
    <x:row r="53" ht="42" customHeight="1">
      <x:c r="A53" s="10" t="str">
        <x:v>삼성SDI</x:v>
      </x:c>
      <x:c r="B53" s="42" t="n">
        <x:f>C31</x:f>
        <x:v>16</x:v>
      </x:c>
      <x:c r="C53" s="42" t="n">
        <x:f>C34</x:f>
        <x:v>28</x:v>
      </x:c>
      <x:c r="D53" s="37" t="n">
        <x:f>(C53/B53)^(1/3)-1</x:f>
        <x:v>0.20507113208761507</x:v>
      </x:c>
      <x:c r="E53" s="10" t="str">
        <x:v>3년, 관측 성장률 아님</x:v>
      </x:c>
    </x:row>
    <x:row r="54" ht="42" customHeight="1">
      <x:c r="A54" s="6" t="str">
        <x:v>피엔티</x:v>
      </x:c>
      <x:c r="B54" s="54" t="n">
        <x:f>C35</x:f>
        <x:v>0.9</x:v>
      </x:c>
      <x:c r="C54" s="54" t="n">
        <x:f>C38</x:f>
        <x:v>1.6</x:v>
      </x:c>
      <x:c r="D54" s="33" t="n">
        <x:f>(C54/B54)^(1/3)-1</x:f>
        <x:v>0.2114137285547597</x:v>
      </x:c>
      <x:c r="E54" s="6" t="str">
        <x:v>3년, 관측 성장률 아님</x:v>
      </x:c>
    </x:row>
    <x:row r="55" ht="42" customHeight="1">
      <x:c r="A55" s="10" t="str">
        <x:v>대주전자재료</x:v>
      </x:c>
      <x:c r="B55" s="42" t="n">
        <x:f>C39</x:f>
        <x:v>0.42</x:v>
      </x:c>
      <x:c r="C55" s="42" t="n">
        <x:f>C42</x:f>
        <x:v>0.7</x:v>
      </x:c>
      <x:c r="D55" s="37" t="n">
        <x:f>(C55/B55)^(1/3)-1</x:f>
        <x:v>0.1856311014966876</x:v>
      </x:c>
      <x:c r="E55" s="10" t="str">
        <x:v>3년, 관측 성장률 아님</x:v>
      </x:c>
    </x:row>
    <x:row r="56" ht="42" customHeight="1">
      <x:c r="A56" s="6" t="str">
        <x:v>포스코퓨처엠</x:v>
      </x:c>
      <x:c r="B56" s="54" t="n">
        <x:f>C43</x:f>
        <x:v>5</x:v>
      </x:c>
      <x:c r="C56" s="54" t="n">
        <x:f>C46</x:f>
        <x:v>10</x:v>
      </x:c>
      <x:c r="D56" s="33" t="n">
        <x:f>(C56/B56)^(1/3)-1</x:f>
        <x:v>0.2599210498948732</x:v>
      </x:c>
      <x:c r="E56" s="6" t="str">
        <x:v>3년, 관측 성장률 아님</x:v>
      </x:c>
    </x:row>
  </x:sheetData>
  <x:pageMargins left="0.7" right="0.7" top="0.75" bottom="0.75" header="0.3" footer="0.3"/>
  <x:tableParts count="4">
    <x:tablePart xmlns:r="http://schemas.openxmlformats.org/officeDocument/2006/relationships" r:id="R37e83842c0ba4a83"/>
    <x:tablePart xmlns:r="http://schemas.openxmlformats.org/officeDocument/2006/relationships" r:id="R9e72bf471f9f4021"/>
    <x:tablePart xmlns:r="http://schemas.openxmlformats.org/officeDocument/2006/relationships" r:id="R5342df1cb7504d93"/>
    <x:tablePart xmlns:r="http://schemas.openxmlformats.org/officeDocument/2006/relationships" r:id="R24b0846e3283477d"/>
  </x:tableParts>
</x:worksheet>
</file>

<file path=xl/worksheets/sheet10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4.440000534057617" hidden="0" customWidth="1"/>
    <x:col min="2" max="2" width="13.329999923706055" hidden="0" customWidth="1"/>
    <x:col min="3" max="3" width="43.33000183105469" hidden="0" customWidth="1"/>
    <x:col min="4" max="4" width="44.439998626708984" hidden="0" customWidth="1"/>
    <x:col min="5" max="5" width="30" hidden="0" customWidth="1"/>
    <x:col min="6" max="6" width="26.670000076293945" hidden="0" customWidth="1"/>
    <x:col min="7" max="7" width="14.4399995803833" hidden="0" customWidth="1"/>
  </x:cols>
  <x:sheetData>
    <x:row r="2">
      <x:c r="A2" s="1" t="str">
        <x:v>매월 확인할 10개 지표</x:v>
      </x:c>
    </x:row>
    <x:row r="3">
      <x:c r="A3" s="3" t="str">
        <x:v>월간 일정표로 사용하되 분기 지표는 새 공시가 나온 달에 갱신</x:v>
      </x:c>
    </x:row>
    <x:row r="5" ht="36" customHeight="1">
      <x:c r="A5" s="9" t="str">
        <x:v>지표</x:v>
      </x:c>
      <x:c r="B5" s="9" t="str">
        <x:v>성격</x:v>
      </x:c>
      <x:c r="C5" s="9" t="str">
        <x:v>현재 수준 / 확인 상태</x:v>
      </x:c>
      <x:c r="D5" s="9" t="str">
        <x:v>개선 판정 기준(자체)</x:v>
      </x:c>
      <x:c r="E5" s="9" t="str">
        <x:v>투자 의미</x:v>
      </x:c>
      <x:c r="F5" s="9" t="str">
        <x:v>확인처</x:v>
      </x:c>
      <x:c r="G5" s="9" t="str">
        <x:v>출처</x:v>
      </x:c>
    </x:row>
    <x:row r="6" ht="42" customHeight="1">
      <x:c r="A6" s="6" t="str">
        <x:v>EV 배터리 사용량</x:v>
      </x:c>
      <x:c r="B6" s="6" t="str">
        <x:v>동행</x:v>
      </x:c>
      <x:c r="C6" s="6" t="str">
        <x:v>1~8월 844.2GWh, +19.7%</x:v>
      </x:c>
      <x:c r="D6" s="6" t="str">
        <x:v>월 YoY 15% 이상 3개월</x:v>
      </x:c>
      <x:c r="E6" s="6" t="str">
        <x:v>지역·화학계 동반 확인</x:v>
      </x:c>
      <x:c r="F6" s="6" t="str">
        <x:v>SNE</x:v>
      </x:c>
      <x:c r="G6" s="6" t="str">
        <x:v>S03</x:v>
      </x:c>
    </x:row>
    <x:row r="7" ht="42" customHeight="1">
      <x:c r="A7" s="10" t="str">
        <x:v>북미 EV 수요</x:v>
      </x:c>
      <x:c r="B7" s="10" t="str">
        <x:v>선행/동행</x:v>
      </x:c>
      <x:c r="C7" s="10" t="str">
        <x:v>한국 주력 고객 노출 약화</x:v>
      </x:c>
      <x:c r="D7" s="10" t="str">
        <x:v>북미 탑재량 YoY 플러스 3개월</x:v>
      </x:c>
      <x:c r="E7" s="10" t="str">
        <x:v>EV 생산라인 회복</x:v>
      </x:c>
      <x:c r="F7" s="10" t="str">
        <x:v>SNE·OEM 월판매</x:v>
      </x:c>
      <x:c r="G7" s="10" t="str">
        <x:v>S03</x:v>
      </x:c>
    </x:row>
    <x:row r="8" ht="42" customHeight="1">
      <x:c r="A8" s="6" t="str">
        <x:v>ESS 신규 설치·수주</x:v>
      </x:c>
      <x:c r="B8" s="6" t="str">
        <x:v>선행/동행</x:v>
      </x:c>
      <x:c r="C8" s="6" t="str">
        <x:v>2025 세계 307GWh</x:v>
      </x:c>
      <x:c r="D8" s="6" t="str">
        <x:v>수주→출하 전환과 선수금 동반</x:v>
      </x:c>
      <x:c r="E8" s="6" t="str">
        <x:v>성장과 현금 연결</x:v>
      </x:c>
      <x:c r="F8" s="6" t="str">
        <x:v>BNEF·기업 IR</x:v>
      </x:c>
      <x:c r="G8" s="6" t="str">
        <x:v>S05</x:v>
      </x:c>
    </x:row>
    <x:row r="9" ht="42" customHeight="1">
      <x:c r="A9" s="10" t="str">
        <x:v>보조금·보상금 제외 OP</x:v>
      </x:c>
      <x:c r="B9" s="10" t="str">
        <x:v>동행</x:v>
      </x:c>
      <x:c r="C9" s="10" t="str">
        <x:v>LGES Q3 AMPC 제외 +3,391억; 보상금 미분리</x:v>
      </x:c>
      <x:c r="D9" s="10" t="str">
        <x:v>모두 제외한 흑자 2분기</x:v>
      </x:c>
      <x:c r="E9" s="10" t="str">
        <x:v>반복 이익 확인</x:v>
      </x:c>
      <x:c r="F9" s="10" t="str">
        <x:v>기업 IR·주석</x:v>
      </x:c>
      <x:c r="G9" s="10" t="str">
        <x:v>S17/S54</x:v>
      </x:c>
    </x:row>
    <x:row r="10" ht="42" customHeight="1">
      <x:c r="A10" s="6" t="str">
        <x:v>고객 인증·실제 가동률</x:v>
      </x:c>
      <x:c r="B10" s="6" t="str">
        <x:v>동행</x:v>
      </x:c>
      <x:c r="C10" s="6" t="str">
        <x:v>세계 동일 기준 실가동률 확인 불가</x:v>
      </x:c>
      <x:c r="D10" s="6" t="str">
        <x:v>기존공장 70% 이상 2분기(판정 가정)</x:v>
      </x:c>
      <x:c r="E10" s="6" t="str">
        <x:v>고정비 레버리지</x:v>
      </x:c>
      <x:c r="F10" s="6" t="str">
        <x:v>기업 사업보고서</x:v>
      </x:c>
      <x:c r="G10" s="6" t="str">
        <x:v>S01</x:v>
      </x:c>
    </x:row>
    <x:row r="11" ht="42" customHeight="1">
      <x:c r="A11" s="10" t="str">
        <x:v>양극재 가공 스프레드</x:v>
      </x:c>
      <x:c r="B11" s="10" t="str">
        <x:v>동행</x:v>
      </x:c>
      <x:c r="C11" s="10" t="str">
        <x:v>동일 계약 기준 수치 확인 불가</x:v>
      </x:c>
      <x:c r="D11" s="10" t="str">
        <x:v>금속가 제거한 톤당 이익 2분기 개선</x:v>
      </x:c>
      <x:c r="E11" s="10" t="str">
        <x:v>재고평가 이익 배제</x:v>
      </x:c>
      <x:c r="F11" s="10" t="str">
        <x:v>기업 IR·가격기관</x:v>
      </x:c>
      <x:c r="G11" s="10" t="str">
        <x:v>S09</x:v>
      </x:c>
    </x:row>
    <x:row r="12" ht="42" customHeight="1">
      <x:c r="A12" s="6" t="str">
        <x:v>재고·매출채권 회전</x:v>
      </x:c>
      <x:c r="B12" s="6" t="str">
        <x:v>후행</x:v>
      </x:c>
      <x:c r="C12" s="6" t="str">
        <x:v>기업별 기간·정의 상이</x:v>
      </x:c>
      <x:c r="D12" s="6" t="str">
        <x:v>매출 증가율보다 잔액 증가율 낮음</x:v>
      </x:c>
      <x:c r="E12" s="6" t="str">
        <x:v>성장에 필요한 자금</x:v>
      </x:c>
      <x:c r="F12" s="6" t="str">
        <x:v>DART 분기보고서</x:v>
      </x:c>
      <x:c r="G12" s="6" t="str">
        <x:v>S23</x:v>
      </x:c>
    </x:row>
    <x:row r="13" ht="42" customHeight="1">
      <x:c r="A13" s="10" t="str">
        <x:v>영업현금·CAPEX</x:v>
      </x:c>
      <x:c r="B13" s="10" t="str">
        <x:v>후행</x:v>
      </x:c>
      <x:c r="C13" s="10" t="str">
        <x:v>통일된 2026H1 FCF 전사 확인 불가</x:v>
      </x:c>
      <x:c r="D13" s="10" t="str">
        <x:v>최근 4분기 OCF 증가·FCF 적자 축소</x:v>
      </x:c>
      <x:c r="E13" s="10" t="str">
        <x:v>증자 위험 완화</x:v>
      </x:c>
      <x:c r="F13" s="10" t="str">
        <x:v>현금흐름표</x:v>
      </x:c>
      <x:c r="G13" s="10" t="str">
        <x:v>F01~F22</x:v>
      </x:c>
    </x:row>
    <x:row r="14" ht="42" customHeight="1">
      <x:c r="A14" s="6" t="str">
        <x:v>정책 적격성·45X</x:v>
      </x:c>
      <x:c r="B14" s="6" t="str">
        <x:v>선행</x:v>
      </x:c>
      <x:c r="C14" s="6" t="str">
        <x:v>PFE 잠정지침·2030 감액</x:v>
      </x:c>
      <x:c r="D14" s="6" t="str">
        <x:v>공급업체 증빙·현금 수취 확인</x:v>
      </x:c>
      <x:c r="E14" s="6" t="str">
        <x:v>장부상 보조금의 질</x:v>
      </x:c>
      <x:c r="F14" s="6" t="str">
        <x:v>IRS·UST R·회사 주석</x:v>
      </x:c>
      <x:c r="G14" s="6" t="str">
        <x:v>S10~S14</x:v>
      </x:c>
    </x:row>
    <x:row r="15" ht="42" customHeight="1">
      <x:c r="A15" s="10" t="str">
        <x:v>가격·이익 추정 변화</x:v>
      </x:c>
      <x:c r="B15" s="10" t="str">
        <x:v>선행</x:v>
      </x:c>
      <x:c r="C15" s="10" t="str">
        <x:v>상위5 현재가치 기준 대부분 대기</x:v>
      </x:c>
      <x:c r="D15" s="10" t="str">
        <x:v>기준가치 대비 15% 여유+이익 상향</x:v>
      </x:c>
      <x:c r="E15" s="10" t="str">
        <x:v>가격과 기업 질 동시 충족</x:v>
      </x:c>
      <x:c r="F15" s="10" t="str">
        <x:v>시세·본 모델</x:v>
      </x:c>
      <x:c r="G15" s="10" t="str">
        <x:v>Q01~Q05</x:v>
      </x:c>
    </x:row>
  </x:sheetData>
  <x:pageMargins left="0.7" right="0.7" top="0.75" bottom="0.75" header="0.3" footer="0.3"/>
  <x:tableParts count="1">
    <x:tablePart xmlns:r="http://schemas.openxmlformats.org/officeDocument/2006/relationships" r:id="Rd4810f557e6644b7"/>
  </x:tableParts>
</x:worksheet>
</file>

<file path=xl/worksheets/sheet11.xml><?xml version="1.0" encoding="utf-8"?>
<x:worksheet xmlns:x="http://schemas.openxmlformats.org/spreadsheetml/2006/main">
  <x:sheetPr>
    <x:tabColor rgb="FF142B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.780000686645508" hidden="0" customWidth="1"/>
    <x:col min="2" max="2" width="22.219999313354492" hidden="0" customWidth="1"/>
    <x:col min="3" max="3" width="17.780000686645508" hidden="0" customWidth="1"/>
    <x:col min="4" max="4" width="17.780000686645508" hidden="0" customWidth="1"/>
    <x:col min="5" max="5" width="20" hidden="0" customWidth="1"/>
    <x:col min="6" max="6" width="70" hidden="0" customWidth="1"/>
    <x:col min="7" max="7" width="16.670000076293945" hidden="0" customWidth="1"/>
  </x:cols>
  <x:sheetData>
    <x:row r="2">
      <x:c r="A2" s="1" t="str">
        <x:v>출처·가정 | 재현 가능한 입력</x:v>
      </x:c>
    </x:row>
    <x:row r="3">
      <x:c r="A3" s="3" t="str">
        <x:v>관측치·기업 목표·자체 가정을 분리 · 하단에 URL과 문서일 수록</x:v>
      </x:c>
    </x:row>
    <x:row r="5" ht="36" customHeight="1">
      <x:c r="A5" s="9" t="str">
        <x:v>가정</x:v>
      </x:c>
      <x:c r="B5" s="9" t="str">
        <x:v>비관</x:v>
      </x:c>
      <x:c r="C5" s="9" t="str">
        <x:v>기준</x:v>
      </x:c>
      <x:c r="D5" s="9" t="str">
        <x:v>낙관</x:v>
      </x:c>
      <x:c r="E5" s="9" t="str">
        <x:v>활성값</x:v>
      </x:c>
      <x:c r="F5" s="9" t="str">
        <x:v>정의 / 근거</x:v>
      </x:c>
    </x:row>
    <x:row r="6" ht="42" customHeight="1">
      <x:c r="A6" s="6" t="str">
        <x:v>시나리오 선택</x:v>
      </x:c>
      <x:c r="B6" s="6" t="str">
        <x:v>1=비관</x:v>
      </x:c>
      <x:c r="C6" s="25" t="n">
        <x:v>2</x:v>
      </x:c>
      <x:c r="D6" s="6" t="str">
        <x:v>3=낙관</x:v>
      </x:c>
      <x:c r="E6" s="11" t="str">
        <x:f>INDEX({"비관","기준","낙관"},1,$C$6)</x:f>
        <x:v>기준</x:v>
      </x:c>
      <x:c r="F6" s="6" t="str">
        <x:v>C6 입력: 1 비관 / 2 기준 / 3 낙관</x:v>
      </x:c>
    </x:row>
    <x:row r="7" ht="42" customHeight="1">
      <x:c r="A7" s="10" t="str">
        <x:v>2026 EV GWh</x:v>
      </x:c>
      <x:c r="B7" s="25" t="n">
        <x:v>1450</x:v>
      </x:c>
      <x:c r="C7" s="25" t="n">
        <x:v>1450</x:v>
      </x:c>
      <x:c r="D7" s="25" t="n">
        <x:v>1450</x:v>
      </x:c>
      <x:c r="E7" s="12" t="n">
        <x:f>INDEX(B7:D7,1,$C$6)</x:f>
        <x:v>1450</x:v>
      </x:c>
      <x:c r="F7" s="10" t="str">
        <x:v>공개 2025 수요·2026 추세로 작성자 추정</x:v>
      </x:c>
    </x:row>
    <x:row r="8" ht="42" customHeight="1">
      <x:c r="A8" s="6" t="str">
        <x:v>2026 ESS GWh</x:v>
      </x:c>
      <x:c r="B8" s="25" t="n">
        <x:v>450</x:v>
      </x:c>
      <x:c r="C8" s="25" t="n">
        <x:v>450</x:v>
      </x:c>
      <x:c r="D8" s="25" t="n">
        <x:v>450</x:v>
      </x:c>
      <x:c r="E8" s="11" t="n">
        <x:f>INDEX(B8:D8,1,$C$6)</x:f>
        <x:v>450</x:v>
      </x:c>
      <x:c r="F8" s="6" t="str">
        <x:v>BNEF 2026 158GW 전망에 약 2.85h 적용한 자체 가정</x:v>
      </x:c>
    </x:row>
    <x:row r="9" ht="42" customHeight="1">
      <x:c r="A9" s="10" t="str">
        <x:v>2030 EV GWh</x:v>
      </x:c>
      <x:c r="B9" s="25" t="n">
        <x:v>2200</x:v>
      </x:c>
      <x:c r="C9" s="25" t="n">
        <x:v>2827</x:v>
      </x:c>
      <x:c r="D9" s="25" t="n">
        <x:v>3500</x:v>
      </x:c>
      <x:c r="E9" s="12" t="n">
        <x:f>INDEX(B9:D9,1,$C$6)</x:f>
        <x:v>2827</x:v>
      </x:c>
      <x:c r="F9" s="10" t="str">
        <x:v>기준은 IEA 약 3TWh 전망 근접, 수요 스트레스 범위</x:v>
      </x:c>
    </x:row>
    <x:row r="10" ht="42" customHeight="1">
      <x:c r="A10" s="6" t="str">
        <x:v>2030 ESS GWh</x:v>
      </x:c>
      <x:c r="B10" s="25" t="n">
        <x:v>600</x:v>
      </x:c>
      <x:c r="C10" s="25" t="n">
        <x:v>900</x:v>
      </x:c>
      <x:c r="D10" s="25" t="n">
        <x:v>1200</x:v>
      </x:c>
      <x:c r="E10" s="11" t="n">
        <x:f>INDEX(B10:D10,1,$C$6)</x:f>
        <x:v>900</x:v>
      </x:c>
      <x:c r="F10" s="6" t="str">
        <x:v>2025 307GWh에서 5년 CAGR 약14~31%</x:v>
      </x:c>
    </x:row>
    <x:row r="11" ht="42" customHeight="1">
      <x:c r="A11" s="10" t="str">
        <x:v>2030 명목설비 GWh</x:v>
      </x:c>
      <x:c r="B11" s="25" t="n">
        <x:v>6500</x:v>
      </x:c>
      <x:c r="C11" s="25" t="n">
        <x:v>5600</x:v>
      </x:c>
      <x:c r="D11" s="25" t="n">
        <x:v>5400</x:v>
      </x:c>
      <x:c r="E11" s="12" t="n">
        <x:f>INDEX(B11:D11,1,$C$6)</x:f>
        <x:v>5600</x:v>
      </x:c>
      <x:c r="F11" s="10" t="str">
        <x:v>확정 통계 아님. 비관은 증설 지속, 낙관은 구조조정</x:v>
      </x:c>
    </x:row>
    <x:row r="12" ht="42" customHeight="1">
      <x:c r="A12" s="6" t="str">
        <x:v>평가 할인율</x:v>
      </x:c>
      <x:c r="B12" s="32" t="n">
        <x:v>0.12</x:v>
      </x:c>
      <x:c r="C12" s="32" t="n">
        <x:v>0.12</x:v>
      </x:c>
      <x:c r="D12" s="32" t="n">
        <x:v>0.12</x:v>
      </x:c>
      <x:c r="E12" s="33" t="n">
        <x:f>INDEX(B12:D12,1,$C$6)</x:f>
        <x:v>0.12</x:v>
      </x:c>
      <x:c r="F12" s="6" t="str">
        <x:v>주식 위험을 반영한 작성자 민감도 입력</x:v>
      </x:c>
    </x:row>
    <x:row r="13" ht="42" customHeight="1">
      <x:c r="A13" s="10" t="str">
        <x:v>가치 기준까지 연수</x:v>
      </x:c>
      <x:c r="B13" s="25" t="n">
        <x:v>2</x:v>
      </x:c>
      <x:c r="C13" s="25" t="n">
        <x:v>2</x:v>
      </x:c>
      <x:c r="D13" s="25" t="n">
        <x:v>2</x:v>
      </x:c>
      <x:c r="E13" s="12" t="n">
        <x:f>INDEX(B13:D13,1,$C$6)</x:f>
        <x:v>2</x:v>
      </x:c>
      <x:c r="F13" s="10" t="str">
        <x:v>2028 정상화 가치를 2년 할인하는 단순 평가</x:v>
      </x:c>
    </x:row>
    <x:row r="14" ht="42" customHeight="1">
      <x:c r="A14" s="6" t="str">
        <x:v>매입 안전여유</x:v>
      </x:c>
      <x:c r="B14" s="32" t="n">
        <x:v>0.15</x:v>
      </x:c>
      <x:c r="C14" s="32" t="n">
        <x:v>0.15</x:v>
      </x:c>
      <x:c r="D14" s="32" t="n">
        <x:v>0.15</x:v>
      </x:c>
      <x:c r="E14" s="33" t="n">
        <x:f>INDEX(B14:D14,1,$C$6)</x:f>
        <x:v>0.15</x:v>
      </x:c>
      <x:c r="F14" s="6" t="str">
        <x:v>기준 현재가치 대비 요구 할인; 보장 수익 아님</x:v>
      </x:c>
    </x:row>
    <x:row r="17">
      <x:c r="A17" s="17" t="str">
        <x:v>소스 레지스트리 | 동일 기관·재게시 자료는 독립 출처로 중복 계산하지 않음</x:v>
      </x:c>
    </x:row>
    <x:row r="19" ht="36" customHeight="1">
      <x:c r="A19" s="9" t="str">
        <x:v>ID</x:v>
      </x:c>
      <x:c r="B19" s="9" t="str">
        <x:v>자료명</x:v>
      </x:c>
      <x:c r="C19" s="9" t="str">
        <x:v>문서/자료일</x:v>
      </x:c>
      <x:c r="D19" s="9" t="str">
        <x:v>자료 종류</x:v>
      </x:c>
      <x:c r="E19" s="9" t="str">
        <x:v>열람일</x:v>
      </x:c>
      <x:c r="F19" s="9" t="str">
        <x:v>원문 URL</x:v>
      </x:c>
    </x:row>
    <x:row r="20" ht="42" customHeight="1">
      <x:c r="A20" s="6" t="str">
        <x:v>S01</x:v>
      </x:c>
      <x:c r="B20" s="6" t="str">
        <x:v>IEA Global EV Outlook 2026: batteries</x:v>
      </x:c>
      <x:c r="C20" s="6" t="str">
        <x:v>2026-05-20</x:v>
      </x:c>
      <x:c r="D20" s="6" t="str">
        <x:v>1차 자료</x:v>
      </x:c>
      <x:c r="E20" s="6" t="str">
        <x:v>2026-10-13 KST</x:v>
      </x:c>
      <x:c r="F20" s="6" t="str">
        <x:v>https://www.iea.org/reports/global-ev-outlook-2026/electric-vehicle-batteries</x:v>
      </x:c>
    </x:row>
    <x:row r="21" ht="42" customHeight="1">
      <x:c r="A21" s="10" t="str">
        <x:v>S02</x:v>
      </x:c>
      <x:c r="B21" s="10" t="str">
        <x:v>IEA Global EV Outlook 2025: batteries</x:v>
      </x:c>
      <x:c r="C21" s="10" t="str">
        <x:v>2025-05-14</x:v>
      </x:c>
      <x:c r="D21" s="10" t="str">
        <x:v>1차 자료</x:v>
      </x:c>
      <x:c r="E21" s="10" t="str">
        <x:v>2026-10-13 KST</x:v>
      </x:c>
      <x:c r="F21" s="10" t="str">
        <x:v>https://www.iea.org/reports/global-ev-outlook-2025/electric-vehicle-batteries</x:v>
      </x:c>
    </x:row>
    <x:row r="22" ht="42" customHeight="1">
      <x:c r="A22" s="6" t="str">
        <x:v>S03</x:v>
      </x:c>
      <x:c r="B22" s="6" t="str">
        <x:v>SNE: 2026년 1~8월 글로벌 배터리 사용량</x:v>
      </x:c>
      <x:c r="C22" s="6" t="str">
        <x:v>2026-10-02</x:v>
      </x:c>
      <x:c r="D22" s="6" t="str">
        <x:v>1차 자료</x:v>
      </x:c>
      <x:c r="E22" s="6" t="str">
        <x:v>2026-10-13 KST</x:v>
      </x:c>
      <x:c r="F22" s="6" t="str">
        <x:v>https://www.sneresearch.com/kr/insight/release_view/745/page/0</x:v>
      </x:c>
    </x:row>
    <x:row r="23" ht="42" customHeight="1">
      <x:c r="A23" s="10" t="str">
        <x:v>S04</x:v>
      </x:c>
      <x:c r="B23" s="10" t="str">
        <x:v>SNE: 2026년 1~8월 전기차 판매</x:v>
      </x:c>
      <x:c r="C23" s="10" t="str">
        <x:v>2026-10-06</x:v>
      </x:c>
      <x:c r="D23" s="10" t="str">
        <x:v>1차 자료</x:v>
      </x:c>
      <x:c r="E23" s="10" t="str">
        <x:v>2026-10-13 KST</x:v>
      </x:c>
      <x:c r="F23" s="10" t="str">
        <x:v>https://www.sneresearch.com/kr/insight/release_view/747/page/0</x:v>
      </x:c>
    </x:row>
    <x:row r="24" ht="42" customHeight="1">
      <x:c r="A24" s="6" t="str">
        <x:v>S05</x:v>
      </x:c>
      <x:c r="B24" s="6" t="str">
        <x:v>BNEF: Energy Storage Enters the 100-Gigawatt Era</x:v>
      </x:c>
      <x:c r="C24" s="6" t="str">
        <x:v>2026-05-07</x:v>
      </x:c>
      <x:c r="D24" s="6" t="str">
        <x:v>1차 자료</x:v>
      </x:c>
      <x:c r="E24" s="6" t="str">
        <x:v>2026-10-13 KST</x:v>
      </x:c>
      <x:c r="F24" s="6" t="str">
        <x:v>https://about.bnef.com/insights/clean-energy/energy-storage-enters-the-100-gigawatt-era-three-things-to-know/</x:v>
      </x:c>
    </x:row>
    <x:row r="25" ht="42" customHeight="1">
      <x:c r="A25" s="10" t="str">
        <x:v>S06</x:v>
      </x:c>
      <x:c r="B25" s="10" t="str">
        <x:v>EIA: 2026 미국 발전·배터리 증설 계획</x:v>
      </x:c>
      <x:c r="C25" s="10" t="str">
        <x:v>2026; 원문 확인</x:v>
      </x:c>
      <x:c r="D25" s="10" t="str">
        <x:v>1차 자료</x:v>
      </x:c>
      <x:c r="E25" s="10" t="str">
        <x:v>2026-10-13 KST</x:v>
      </x:c>
      <x:c r="F25" s="10" t="str">
        <x:v>https://www.eia.gov/todayinEnergy/detail.php?id=67205</x:v>
      </x:c>
    </x:row>
    <x:row r="26" ht="42" customHeight="1">
      <x:c r="A26" s="6" t="str">
        <x:v>S07</x:v>
      </x:c>
      <x:c r="B26" s="6" t="str">
        <x:v>중국 NEA: 신형 저장장치 운영 현황</x:v>
      </x:c>
      <x:c r="C26" s="6" t="str">
        <x:v>2026-07-30</x:v>
      </x:c>
      <x:c r="D26" s="6" t="str">
        <x:v>1차 자료</x:v>
      </x:c>
      <x:c r="E26" s="6" t="str">
        <x:v>2026-10-13 KST</x:v>
      </x:c>
      <x:c r="F26" s="6" t="str">
        <x:v>https://www.nea.gov.cn/20260730/cc3544c50d784ed8a3fcb4a5f5693adf/c.html</x:v>
      </x:c>
    </x:row>
    <x:row r="27" ht="42" customHeight="1">
      <x:c r="A27" s="10" t="str">
        <x:v>S08</x:v>
      </x:c>
      <x:c r="B27" s="10" t="str">
        <x:v>IEA: 배터리 시장 성장과 공급망 위험</x:v>
      </x:c>
      <x:c r="C27" s="10" t="str">
        <x:v>2026-02-13</x:v>
      </x:c>
      <x:c r="D27" s="10" t="str">
        <x:v>1차 자료</x:v>
      </x:c>
      <x:c r="E27" s="10" t="str">
        <x:v>2026-10-13 KST</x:v>
      </x:c>
      <x:c r="F27" s="10" t="str">
        <x:v>https://www.iea.org/commentaries/global-battery-markets-are-growing-strongly-and-so-are-the-supply-risks</x:v>
      </x:c>
    </x:row>
    <x:row r="28" ht="42" customHeight="1">
      <x:c r="A28" s="6" t="str">
        <x:v>S09</x:v>
      </x:c>
      <x:c r="B28" s="6" t="str">
        <x:v>IEA Global Critical Minerals Outlook 2026</x:v>
      </x:c>
      <x:c r="C28" s="6" t="str">
        <x:v>2026; 2026년 4월 가격까지</x:v>
      </x:c>
      <x:c r="D28" s="6" t="str">
        <x:v>1차 자료</x:v>
      </x:c>
      <x:c r="E28" s="6" t="str">
        <x:v>2026-10-13 KST</x:v>
      </x:c>
      <x:c r="F28" s="6" t="str">
        <x:v>https://www.iea.org/reports/global-critical-minerals-outlook-2026/executive-summary</x:v>
      </x:c>
    </x:row>
    <x:row r="29" ht="42" customHeight="1">
      <x:c r="A29" s="10" t="str">
        <x:v>S10</x:v>
      </x:c>
      <x:c r="B29" s="10" t="str">
        <x:v>IRS: 2025 개정법에 따른 차량 세액공제 FAQ</x:v>
      </x:c>
      <x:c r="C29" s="10" t="str">
        <x:v>2025-07-04 법률 이후</x:v>
      </x:c>
      <x:c r="D29" s="10" t="str">
        <x:v>1차 자료</x:v>
      </x:c>
      <x:c r="E29" s="10" t="str">
        <x:v>2026-10-13 KST</x:v>
      </x:c>
      <x:c r="F29" s="10" t="str">
        <x:v>https://www.irs.gov/newsroom/faqs-for-modification-of-sections-25c-25d-25e-30c-30d-45l-45w-and-179d-under-public-law-119-21-139-stat-72-july-4-2025-commonly-known-as-the-one-big-beautiful-bill-obbb</x:v>
      </x:c>
    </x:row>
    <x:row r="30" ht="42" customHeight="1">
      <x:c r="A30" s="6" t="str">
        <x:v>S11</x:v>
      </x:c>
      <x:c r="B30" s="6" t="str">
        <x:v>IRS: Notice 2026-15, PFE material assistance</x:v>
      </x:c>
      <x:c r="C30" s="6" t="str">
        <x:v>2026-02-12</x:v>
      </x:c>
      <x:c r="D30" s="6" t="str">
        <x:v>1차 자료</x:v>
      </x:c>
      <x:c r="E30" s="6" t="str">
        <x:v>2026-10-13 KST</x:v>
      </x:c>
      <x:c r="F30" s="6" t="str">
        <x:v>https://www.irs.gov/newsroom/treasury-irs-provide-guidance-for-certain-energy-tax-credits-regarding-material-assistance-provided-by-prohibited-foreign-entities-under-the-one-big-beautiful-bill</x:v>
      </x:c>
    </x:row>
    <x:row r="31" ht="42" customHeight="1">
      <x:c r="A31" s="10" t="str">
        <x:v>S12</x:v>
      </x:c>
      <x:c r="B31" s="10" t="str">
        <x:v>미국 연방법 26 USC 45X 현행 조문</x:v>
      </x:c>
      <x:c r="C31" s="10" t="str">
        <x:v>2026-10-13 열람</x:v>
      </x:c>
      <x:c r="D31" s="10" t="str">
        <x:v>법령 원문 재게시</x:v>
      </x:c>
      <x:c r="E31" s="10" t="str">
        <x:v>2026-10-13 KST</x:v>
      </x:c>
      <x:c r="F31" s="10" t="str">
        <x:v>https://www.law.cornell.edu/uscode/text/26/45X</x:v>
      </x:c>
    </x:row>
    <x:row r="32" ht="42" customHeight="1">
      <x:c r="A32" s="6" t="str">
        <x:v>S13</x:v>
      </x:c>
      <x:c r="B32" s="6" t="str">
        <x:v>USTR: Section 301 관세 변경 일정</x:v>
      </x:c>
      <x:c r="C32" s="6" t="str">
        <x:v>2024-05; 2026 적용 일정</x:v>
      </x:c>
      <x:c r="D32" s="6" t="str">
        <x:v>1차 자료</x:v>
      </x:c>
      <x:c r="E32" s="6" t="str">
        <x:v>2026-10-13 KST</x:v>
      </x:c>
      <x:c r="F32" s="6" t="str">
        <x:v>https://www.ustr.gov/about-us/policy-offices/press-office/press-releases/2024/may/us-trade-representative-katherine-tai-take-further-action-china-tariffs-after-releasing-statutory</x:v>
      </x:c>
    </x:row>
    <x:row r="33" ht="42" customHeight="1">
      <x:c r="A33" s="10" t="str">
        <x:v>S14</x:v>
      </x:c>
      <x:c r="B33" s="10" t="str">
        <x:v>중국 세무총국: 배터리 수출환급 변경</x:v>
      </x:c>
      <x:c r="C33" s="10" t="str">
        <x:v>2026-01-08</x:v>
      </x:c>
      <x:c r="D33" s="10" t="str">
        <x:v>1차 자료</x:v>
      </x:c>
      <x:c r="E33" s="10" t="str">
        <x:v>2026-10-13 KST</x:v>
      </x:c>
      <x:c r="F33" s="10" t="str">
        <x:v>https://jiangsu.chinatax.gov.cn/art/2026/1/8/art_23636_11781.html</x:v>
      </x:c>
    </x:row>
    <x:row r="34" ht="42" customHeight="1">
      <x:c r="A34" s="6" t="str">
        <x:v>S15</x:v>
      </x:c>
      <x:c r="B34" s="6" t="str">
        <x:v>EU Council: 배터리 공급망 실사 2027년으로 연기</x:v>
      </x:c>
      <x:c r="C34" s="6" t="str">
        <x:v>2025-07-18</x:v>
      </x:c>
      <x:c r="D34" s="6" t="str">
        <x:v>1차 자료</x:v>
      </x:c>
      <x:c r="E34" s="6" t="str">
        <x:v>2026-10-13 KST</x:v>
      </x:c>
      <x:c r="F34" s="6" t="str">
        <x:v>https://www.consilium.europa.eu/en/press/press-releases/2025/07/18/simplification-council-adopts-law-to-stop-the-clock-on-due-diligence-rules-for-batteries/</x:v>
      </x:c>
    </x:row>
    <x:row r="35" ht="42" customHeight="1">
      <x:c r="A35" s="10" t="str">
        <x:v>S16</x:v>
      </x:c>
      <x:c r="B35" s="10" t="str">
        <x:v>기후부: 제2차 ESS 중앙계약시장 선정</x:v>
      </x:c>
      <x:c r="C35" s="10" t="str">
        <x:v>2026-02-12</x:v>
      </x:c>
      <x:c r="D35" s="10" t="str">
        <x:v>1차 자료</x:v>
      </x:c>
      <x:c r="E35" s="10" t="str">
        <x:v>2026-10-13 KST</x:v>
      </x:c>
      <x:c r="F35" s="10" t="str">
        <x:v>https://www.mcee.go.kr/home/web/newsRead.do?boardId=1842400&amp;menuId=10607</x:v>
      </x:c>
    </x:row>
    <x:row r="36" ht="42" customHeight="1">
      <x:c r="A36" s="6" t="str">
        <x:v>S17</x:v>
      </x:c>
      <x:c r="B36" s="6" t="str">
        <x:v>LG에너지솔루션 2026년 3분기 잠정실적</x:v>
      </x:c>
      <x:c r="C36" s="6" t="str">
        <x:v>2026-10-08</x:v>
      </x:c>
      <x:c r="D36" s="6" t="str">
        <x:v>1차 자료</x:v>
      </x:c>
      <x:c r="E36" s="6" t="str">
        <x:v>2026-10-13 KST</x:v>
      </x:c>
      <x:c r="F36" s="6" t="str">
        <x:v>https://lg.co.kr/media/release/30650</x:v>
      </x:c>
    </x:row>
    <x:row r="37" ht="42" customHeight="1">
      <x:c r="A37" s="10" t="str">
        <x:v>S18</x:v>
      </x:c>
      <x:c r="B37" s="10" t="str">
        <x:v>LG에너지솔루션 2026년 2분기 실적 보도자료</x:v>
      </x:c>
      <x:c r="C37" s="10" t="str">
        <x:v>2026-07-30</x:v>
      </x:c>
      <x:c r="D37" s="10" t="str">
        <x:v>기업 배포 자료</x:v>
      </x:c>
      <x:c r="E37" s="10" t="str">
        <x:v>2026-10-13 KST</x:v>
      </x:c>
      <x:c r="F37" s="10" t="str">
        <x:v>https://www.newswire.co.kr/newsRead.php?no=1039662</x:v>
      </x:c>
    </x:row>
    <x:row r="38" ht="42" customHeight="1">
      <x:c r="A38" s="6" t="str">
        <x:v>S19</x:v>
      </x:c>
      <x:c r="B38" s="6" t="str">
        <x:v>삼성SDI 2026년 2분기 실적</x:v>
      </x:c>
      <x:c r="C38" s="6" t="str">
        <x:v>2026-07-30</x:v>
      </x:c>
      <x:c r="D38" s="6" t="str">
        <x:v>1차 자료</x:v>
      </x:c>
      <x:c r="E38" s="6" t="str">
        <x:v>2026-10-13 KST</x:v>
      </x:c>
      <x:c r="F38" s="6" t="str">
        <x:v>https://www.samsungsdi.co.kr/sdi-now/sdi-news/4941.html</x:v>
      </x:c>
    </x:row>
    <x:row r="39" ht="42" customHeight="1">
      <x:c r="A39" s="10" t="str">
        <x:v>S20</x:v>
      </x:c>
      <x:c r="B39" s="10" t="str">
        <x:v>SK이노베이션 2026년 2분기 실적</x:v>
      </x:c>
      <x:c r="C39" s="10" t="str">
        <x:v>2026-07-30</x:v>
      </x:c>
      <x:c r="D39" s="10" t="str">
        <x:v>1차 자료</x:v>
      </x:c>
      <x:c r="E39" s="10" t="str">
        <x:v>2026-10-13 KST</x:v>
      </x:c>
      <x:c r="F39" s="10" t="str">
        <x:v>https://askinno.com/archives/169955</x:v>
      </x:c>
    </x:row>
    <x:row r="40" ht="42" customHeight="1">
      <x:c r="A40" s="6" t="str">
        <x:v>S21</x:v>
      </x:c>
      <x:c r="B40" s="6" t="str">
        <x:v>포스코퓨처엠: 삼성SDI LFP 공급계약</x:v>
      </x:c>
      <x:c r="C40" s="6" t="str">
        <x:v>2026-10-07</x:v>
      </x:c>
      <x:c r="D40" s="6" t="str">
        <x:v>1차 자료</x:v>
      </x:c>
      <x:c r="E40" s="6" t="str">
        <x:v>2026-10-13 KST</x:v>
      </x:c>
      <x:c r="F40" s="6" t="str">
        <x:v>https://www.poscofuturem.com/pr/view.do?num=1051</x:v>
      </x:c>
    </x:row>
    <x:row r="41" ht="42" customHeight="1">
      <x:c r="A41" s="10" t="str">
        <x:v>S22</x:v>
      </x:c>
      <x:c r="B41" s="10" t="str">
        <x:v>피엔티 2025년 사업보고서</x:v>
      </x:c>
      <x:c r="C41" s="10" t="str">
        <x:v>2026-03-16</x:v>
      </x:c>
      <x:c r="D41" s="10" t="str">
        <x:v>1차 자료</x:v>
      </x:c>
      <x:c r="E41" s="10" t="str">
        <x:v>2026-10-13 KST</x:v>
      </x:c>
      <x:c r="F41" s="10" t="str">
        <x:v>https://kind.krx.co.kr/external/2026/03/16/000507/20260316001845/11011.htm</x:v>
      </x:c>
    </x:row>
    <x:row r="42" ht="42" customHeight="1">
      <x:c r="A42" s="6" t="str">
        <x:v>S23</x:v>
      </x:c>
      <x:c r="B42" s="6" t="str">
        <x:v>피엔티 2026년 반기보고서 요약</x:v>
      </x:c>
      <x:c r="C42" s="6" t="str">
        <x:v>2026-08-12</x:v>
      </x:c>
      <x:c r="D42" s="6" t="str">
        <x:v>공시 재가공; DART 직접 추출 제한</x:v>
      </x:c>
      <x:c r="E42" s="6" t="str">
        <x:v>2026-10-13 KST</x:v>
      </x:c>
      <x:c r="F42" s="6" t="str">
        <x:v>https://dartbrief.com/disclosures/20260812000454</x:v>
      </x:c>
    </x:row>
    <x:row r="43" ht="42" customHeight="1">
      <x:c r="A43" s="10" t="str">
        <x:v>S24</x:v>
      </x:c>
      <x:c r="B43" s="10" t="str">
        <x:v>키움증권: 대주전자재료 실적 Review</x:v>
      </x:c>
      <x:c r="C43" s="10" t="str">
        <x:v>2026-05-15</x:v>
      </x:c>
      <x:c r="D43" s="10" t="str">
        <x:v>애널리스트 원문</x:v>
      </x:c>
      <x:c r="E43" s="10" t="str">
        <x:v>2026-10-13 KST</x:v>
      </x:c>
      <x:c r="F43" s="10" t="str">
        <x:v>https://bbn.kiwoom.com/rfCR12119</x:v>
      </x:c>
    </x:row>
    <x:row r="44" ht="42" customHeight="1">
      <x:c r="A44" s="6" t="str">
        <x:v>S25</x:v>
      </x:c>
      <x:c r="B44" s="6" t="str">
        <x:v>대주전자재료 2026년 상반기 사업별 매출</x:v>
      </x:c>
      <x:c r="C44" s="6" t="str">
        <x:v>2026-10-08</x:v>
      </x:c>
      <x:c r="D44" s="6" t="str">
        <x:v>공시 인용 기사</x:v>
      </x:c>
      <x:c r="E44" s="6" t="str">
        <x:v>2026-10-13 KST</x:v>
      </x:c>
      <x:c r="F44" s="6" t="str">
        <x:v>https://www.newsquest.co.kr/news/articleView.html?idxno=302339</x:v>
      </x:c>
    </x:row>
    <x:row r="45" ht="42" customHeight="1">
      <x:c r="A45" s="10" t="str">
        <x:v>S26</x:v>
      </x:c>
      <x:c r="B45" s="10" t="str">
        <x:v>에코프로비엠 유상증자 증권신고서</x:v>
      </x:c>
      <x:c r="C45" s="10" t="str">
        <x:v>2026-06-30; 일정 정정 가능</x:v>
      </x:c>
      <x:c r="D45" s="10" t="str">
        <x:v>1차 자료</x:v>
      </x:c>
      <x:c r="E45" s="10" t="str">
        <x:v>2026-10-13 KST</x:v>
      </x:c>
      <x:c r="F45" s="10" t="str">
        <x:v>https://kind.krx.co.kr/external/2026/06/30/001281/20260630002484/10001.htm</x:v>
      </x:c>
    </x:row>
    <x:row r="46" ht="42" customHeight="1">
      <x:c r="A46" s="6" t="str">
        <x:v>S27</x:v>
      </x:c>
      <x:c r="B46" s="6" t="str">
        <x:v>씨아이에스→SFA넥셀 상호 변경</x:v>
      </x:c>
      <x:c r="C46" s="6" t="str">
        <x:v>2026-06-22</x:v>
      </x:c>
      <x:c r="D46" s="6" t="str">
        <x:v>1차 자료</x:v>
      </x:c>
      <x:c r="E46" s="6" t="str">
        <x:v>2026-10-13 KST</x:v>
      </x:c>
      <x:c r="F46" s="6" t="str">
        <x:v>https://kind.krx.co.kr/external/2026/06/22/000520/20260622001255/70765.htm</x:v>
      </x:c>
    </x:row>
    <x:row r="47" ht="42" customHeight="1">
      <x:c r="A47" s="10" t="str">
        <x:v>S28</x:v>
      </x:c>
      <x:c r="B47" s="10" t="str">
        <x:v>CATL 2025 연간 실적</x:v>
      </x:c>
      <x:c r="C47" s="10" t="str">
        <x:v>2026-03-10</x:v>
      </x:c>
      <x:c r="D47" s="10" t="str">
        <x:v>1차 자료</x:v>
      </x:c>
      <x:c r="E47" s="10" t="str">
        <x:v>2026-10-13 KST</x:v>
      </x:c>
      <x:c r="F47" s="10" t="str">
        <x:v>https://www.catl.com/en/news/6773.html</x:v>
      </x:c>
    </x:row>
    <x:row r="48" ht="42" customHeight="1">
      <x:c r="A48" s="6" t="str">
        <x:v>S29</x:v>
      </x:c>
      <x:c r="B48" s="6" t="str">
        <x:v>CATL 2026 기술 발표</x:v>
      </x:c>
      <x:c r="C48" s="6" t="str">
        <x:v>2026-04-21</x:v>
      </x:c>
      <x:c r="D48" s="6" t="str">
        <x:v>1차 자료</x:v>
      </x:c>
      <x:c r="E48" s="6" t="str">
        <x:v>2026-10-13 KST</x:v>
      </x:c>
      <x:c r="F48" s="6" t="str">
        <x:v>https://www.catl.com/en/news/6811.html</x:v>
      </x:c>
    </x:row>
    <x:row r="49" ht="42" customHeight="1">
      <x:c r="A49" s="10" t="str">
        <x:v>S30</x:v>
      </x:c>
      <x:c r="B49" s="10" t="str">
        <x:v>CATL·Changan 나트륨이온 차량 발표</x:v>
      </x:c>
      <x:c r="C49" s="10" t="str">
        <x:v>2026-02-05</x:v>
      </x:c>
      <x:c r="D49" s="10" t="str">
        <x:v>1차 자료</x:v>
      </x:c>
      <x:c r="E49" s="10" t="str">
        <x:v>2026-10-13 KST</x:v>
      </x:c>
      <x:c r="F49" s="10" t="str">
        <x:v>https://www.catl.com/en/news/6720.html</x:v>
      </x:c>
    </x:row>
    <x:row r="50" ht="42" customHeight="1">
      <x:c r="A50" s="6" t="str">
        <x:v>S31</x:v>
      </x:c>
      <x:c r="B50" s="6" t="str">
        <x:v>CATL·HyperStrong 60GWh 계약</x:v>
      </x:c>
      <x:c r="C50" s="6" t="str">
        <x:v>2026-05-06</x:v>
      </x:c>
      <x:c r="D50" s="6" t="str">
        <x:v>1차 자료</x:v>
      </x:c>
      <x:c r="E50" s="6" t="str">
        <x:v>2026-10-13 KST</x:v>
      </x:c>
      <x:c r="F50" s="6" t="str">
        <x:v>https://www.catl.com/en/news/6812.html</x:v>
      </x:c>
    </x:row>
    <x:row r="51" ht="42" customHeight="1">
      <x:c r="A51" s="10" t="str">
        <x:v>S32</x:v>
      </x:c>
      <x:c r="B51" s="10" t="str">
        <x:v>BYD Blade 2.0 및 FLASH Charging</x:v>
      </x:c>
      <x:c r="C51" s="10" t="str">
        <x:v>2026-03-05</x:v>
      </x:c>
      <x:c r="D51" s="10" t="str">
        <x:v>1차 자료</x:v>
      </x:c>
      <x:c r="E51" s="10" t="str">
        <x:v>2026-10-13 KST</x:v>
      </x:c>
      <x:c r="F51" s="10" t="str">
        <x:v>https://media.byd.com/byd-breaksdown-finalbarriers-toelectrification-withblade-battery20-andflash-charging/?lang=eng</x:v>
      </x:c>
    </x:row>
    <x:row r="52" ht="42" customHeight="1">
      <x:c r="A52" s="6" t="str">
        <x:v>S33</x:v>
      </x:c>
      <x:c r="B52" s="6" t="str">
        <x:v>Tesla 2026년 3분기 인도·ESS 설치</x:v>
      </x:c>
      <x:c r="C52" s="6" t="str">
        <x:v>2026-10-02</x:v>
      </x:c>
      <x:c r="D52" s="6" t="str">
        <x:v>1차 자료</x:v>
      </x:c>
      <x:c r="E52" s="6" t="str">
        <x:v>2026-10-13 KST</x:v>
      </x:c>
      <x:c r="F52" s="6" t="str">
        <x:v>https://ir.tesla.com/press-release/tesla-third-quarter-2026-production-deliveries-and-deployments</x:v>
      </x:c>
    </x:row>
    <x:row r="53" ht="42" customHeight="1">
      <x:c r="A53" s="10" t="str">
        <x:v>S34</x:v>
      </x:c>
      <x:c r="B53" s="10" t="str">
        <x:v>QuantumScape 2026년 2분기 SEC 공시</x:v>
      </x:c>
      <x:c r="C53" s="10" t="str">
        <x:v>2026-07-22</x:v>
      </x:c>
      <x:c r="D53" s="10" t="str">
        <x:v>1차 자료</x:v>
      </x:c>
      <x:c r="E53" s="10" t="str">
        <x:v>2026-10-13 KST</x:v>
      </x:c>
      <x:c r="F53" s="10" t="str">
        <x:v>https://www.sec.gov/Archives/edgar/data/1811414/000119312526312423/qs-ex99_1.htm</x:v>
      </x:c>
    </x:row>
    <x:row r="54" ht="42" customHeight="1">
      <x:c r="A54" s="6" t="str">
        <x:v>S35</x:v>
      </x:c>
      <x:c r="B54" s="6" t="str">
        <x:v>Solid Power 2026년 2분기 실적</x:v>
      </x:c>
      <x:c r="C54" s="6" t="str">
        <x:v>2026-08-04</x:v>
      </x:c>
      <x:c r="D54" s="6" t="str">
        <x:v>1차 자료</x:v>
      </x:c>
      <x:c r="E54" s="6" t="str">
        <x:v>2026-10-13 KST</x:v>
      </x:c>
      <x:c r="F54" s="6" t="str">
        <x:v>https://ir.solidpowerbattery.com/investor-relations/investor-news/news-details/2026/Solid-Power-Reports-Second-Quarter-2026-Results/default.aspx</x:v>
      </x:c>
    </x:row>
    <x:row r="55" ht="42" customHeight="1">
      <x:c r="A55" s="10" t="str">
        <x:v>S36</x:v>
      </x:c>
      <x:c r="B55" s="10" t="str">
        <x:v>Enovix 2026년 2분기 실적</x:v>
      </x:c>
      <x:c r="C55" s="10" t="str">
        <x:v>2026-08-12</x:v>
      </x:c>
      <x:c r="D55" s="10" t="str">
        <x:v>1차 자료</x:v>
      </x:c>
      <x:c r="E55" s="10" t="str">
        <x:v>2026-10-13 KST</x:v>
      </x:c>
      <x:c r="F55" s="10" t="str">
        <x:v>https://ir.enovix.com/news-releases/news-release-details/enovix-reports-second-quarter-2026-results</x:v>
      </x:c>
    </x:row>
    <x:row r="56" ht="42" customHeight="1">
      <x:c r="A56" s="6" t="str">
        <x:v>S37</x:v>
      </x:c>
      <x:c r="B56" s="6" t="str">
        <x:v>Amprius 2026년 2분기 실적</x:v>
      </x:c>
      <x:c r="C56" s="6" t="str">
        <x:v>2026-08-04</x:v>
      </x:c>
      <x:c r="D56" s="6" t="str">
        <x:v>1차 자료</x:v>
      </x:c>
      <x:c r="E56" s="6" t="str">
        <x:v>2026-10-13 KST</x:v>
      </x:c>
      <x:c r="F56" s="6" t="str">
        <x:v>https://ir.amprius.com/news-events/press-releases/detail/172/amprius-technologies-reports-second-quarter-2026-financial-results-and-recent-business-highlights</x:v>
      </x:c>
    </x:row>
    <x:row r="57" ht="42" customHeight="1">
      <x:c r="A57" s="10" t="str">
        <x:v>S38</x:v>
      </x:c>
      <x:c r="B57" s="10" t="str">
        <x:v>Albemarle 2026년 2분기 실적</x:v>
      </x:c>
      <x:c r="C57" s="10" t="str">
        <x:v>2026-08-05</x:v>
      </x:c>
      <x:c r="D57" s="10" t="str">
        <x:v>1차 자료</x:v>
      </x:c>
      <x:c r="E57" s="10" t="str">
        <x:v>2026-10-13 KST</x:v>
      </x:c>
      <x:c r="F57" s="10" t="str">
        <x:v>https://investors.albemarle.com/news-and-events/news/news-details/2026/Albemarle-Reports-Second-Quarter-2026-Results/default.aspx</x:v>
      </x:c>
    </x:row>
    <x:row r="58" ht="42" customHeight="1">
      <x:c r="A58" s="6" t="str">
        <x:v>S39</x:v>
      </x:c>
      <x:c r="B58" s="6" t="str">
        <x:v>EnerSys FY2027 1분기 실적</x:v>
      </x:c>
      <x:c r="C58" s="6" t="str">
        <x:v>2026-08-12</x:v>
      </x:c>
      <x:c r="D58" s="6" t="str">
        <x:v>1차 자료</x:v>
      </x:c>
      <x:c r="E58" s="6" t="str">
        <x:v>2026-10-13 KST</x:v>
      </x:c>
      <x:c r="F58" s="6" t="str">
        <x:v>https://investor.enersys.com/news/news-details/2026/EnerSys-Reports-First-Quarter-Fiscal-2027-Results/default.aspx</x:v>
      </x:c>
    </x:row>
    <x:row r="59" ht="42" customHeight="1">
      <x:c r="A59" s="10" t="str">
        <x:v>S40</x:v>
      </x:c>
      <x:c r="B59" s="10" t="str">
        <x:v>Fluence FY2026 3분기 실적</x:v>
      </x:c>
      <x:c r="C59" s="10" t="str">
        <x:v>2026-08-05</x:v>
      </x:c>
      <x:c r="D59" s="10" t="str">
        <x:v>1차 자료</x:v>
      </x:c>
      <x:c r="E59" s="10" t="str">
        <x:v>2026-10-13 KST</x:v>
      </x:c>
      <x:c r="F59" s="10" t="str">
        <x:v>https://ir.fluenceenergy.com/news-releases/news-release-details/fluence-energy-inc-reports-third-fiscal-quarter-2026-results</x:v>
      </x:c>
    </x:row>
    <x:row r="60" ht="42" customHeight="1">
      <x:c r="A60" s="6" t="str">
        <x:v>S41</x:v>
      </x:c>
      <x:c r="B60" s="6" t="str">
        <x:v>Panasonic Energy 신규 R&amp;D 거점</x:v>
      </x:c>
      <x:c r="C60" s="6" t="str">
        <x:v>2026-09-16</x:v>
      </x:c>
      <x:c r="D60" s="6" t="str">
        <x:v>1차 자료</x:v>
      </x:c>
      <x:c r="E60" s="6" t="str">
        <x:v>2026-10-13 KST</x:v>
      </x:c>
      <x:c r="F60" s="6" t="str">
        <x:v>https://news.panasonic.com/global/press/en260916-3</x:v>
      </x:c>
    </x:row>
    <x:row r="61" ht="42" customHeight="1">
      <x:c r="A61" s="10" t="str">
        <x:v>S42</x:v>
      </x:c>
      <x:c r="B61" s="10" t="str">
        <x:v>Toyota 차세대 배터리 투자계획</x:v>
      </x:c>
      <x:c r="C61" s="10" t="str">
        <x:v>2024-09; 목표 일정</x:v>
      </x:c>
      <x:c r="D61" s="10" t="str">
        <x:v>1차 자료</x:v>
      </x:c>
      <x:c r="E61" s="10" t="str">
        <x:v>2026-10-13 KST</x:v>
      </x:c>
      <x:c r="F61" s="10" t="str">
        <x:v>https://global.toyota/en/newsroom/corporate/41100223.html</x:v>
      </x:c>
    </x:row>
    <x:row r="62" ht="42" customHeight="1">
      <x:c r="A62" s="6" t="str">
        <x:v>S43</x:v>
      </x:c>
      <x:c r="B62" s="6" t="str">
        <x:v>Samsung SDI SolidStack 개발 로드맵</x:v>
      </x:c>
      <x:c r="C62" s="6" t="str">
        <x:v>2026-03</x:v>
      </x:c>
      <x:c r="D62" s="6" t="str">
        <x:v>1차 자료</x:v>
      </x:c>
      <x:c r="E62" s="6" t="str">
        <x:v>2026-10-13 KST</x:v>
      </x:c>
      <x:c r="F62" s="6" t="str">
        <x:v>https://news.samsungsdi.com/global/click?seq=380</x:v>
      </x:c>
    </x:row>
    <x:row r="63" ht="42" customHeight="1">
      <x:c r="A63" s="10" t="str">
        <x:v>S44</x:v>
      </x:c>
      <x:c r="B63" s="10" t="str">
        <x:v>DOE: Next-Generation Batteries</x:v>
      </x:c>
      <x:c r="C63" s="10" t="str">
        <x:v>2024; 기본 원리</x:v>
      </x:c>
      <x:c r="D63" s="10" t="str">
        <x:v>1차 자료</x:v>
      </x:c>
      <x:c r="E63" s="10" t="str">
        <x:v>2026-10-13 KST</x:v>
      </x:c>
      <x:c r="F63" s="10" t="str">
        <x:v>https://www.energy.gov/cmei/ammto/breaking-it-down-next-generation-batteries</x:v>
      </x:c>
    </x:row>
    <x:row r="64" ht="42" customHeight="1">
      <x:c r="A64" s="6" t="str">
        <x:v>S45</x:v>
      </x:c>
      <x:c r="B64" s="6" t="str">
        <x:v>DOE: Storage Innovations 2030</x:v>
      </x:c>
      <x:c r="C64" s="6" t="str">
        <x:v>2022 이후 기술평가</x:v>
      </x:c>
      <x:c r="D64" s="6" t="str">
        <x:v>1차 자료</x:v>
      </x:c>
      <x:c r="E64" s="6" t="str">
        <x:v>2026-10-13 KST</x:v>
      </x:c>
      <x:c r="F64" s="6" t="str">
        <x:v>https://www.energy.gov/oe/storage-innovations-2030</x:v>
      </x:c>
    </x:row>
    <x:row r="65" ht="42" customHeight="1">
      <x:c r="A65" s="10" t="str">
        <x:v>S46</x:v>
      </x:c>
      <x:c r="B65" s="10" t="str">
        <x:v>DOE: 리튬황 수명 문제와 polysulfides</x:v>
      </x:c>
      <x:c r="C65" s="10" t="str">
        <x:v>2018; 원리</x:v>
      </x:c>
      <x:c r="D65" s="10" t="str">
        <x:v>1차 자료</x:v>
      </x:c>
      <x:c r="E65" s="10" t="str">
        <x:v>2026-10-13 KST</x:v>
      </x:c>
      <x:c r="F65" s="10" t="str">
        <x:v>https://www.energy.gov/science/bes/articles/keeping-tabs-polysulfides-batteries</x:v>
      </x:c>
    </x:row>
    <x:row r="66" ht="42" customHeight="1">
      <x:c r="A66" s="6" t="str">
        <x:v>S47</x:v>
      </x:c>
      <x:c r="B66" s="6" t="str">
        <x:v>DOE: 배터리 제조 혁신 프로젝트</x:v>
      </x:c>
      <x:c r="C66" s="6" t="str">
        <x:v>2025; 선정 발표</x:v>
      </x:c>
      <x:c r="D66" s="6" t="str">
        <x:v>1차 자료</x:v>
      </x:c>
      <x:c r="E66" s="6" t="str">
        <x:v>2026-10-13 KST</x:v>
      </x:c>
      <x:c r="F66" s="6" t="str">
        <x:v>https://www.energy.gov/cmei/ammto/funding-selections-platform-technologies-transformative-battery-manufacturing</x:v>
      </x:c>
    </x:row>
    <x:row r="67" ht="42" customHeight="1">
      <x:c r="A67" s="10" t="str">
        <x:v>S48</x:v>
      </x:c>
      <x:c r="B67" s="10" t="str">
        <x:v>Nobel: 리튬이온 배터리 역사</x:v>
      </x:c>
      <x:c r="C67" s="10" t="str">
        <x:v>2019</x:v>
      </x:c>
      <x:c r="D67" s="10" t="str">
        <x:v>1차 자료</x:v>
      </x:c>
      <x:c r="E67" s="10" t="str">
        <x:v>2026-10-13 KST</x:v>
      </x:c>
      <x:c r="F67" s="10" t="str">
        <x:v>https://www.nobelprize.org/prizes/chemistry/2019/popular-information/See/</x:v>
      </x:c>
    </x:row>
    <x:row r="68" ht="42" customHeight="1">
      <x:c r="A68" s="6" t="str">
        <x:v>S49</x:v>
      </x:c>
      <x:c r="B68" s="6" t="str">
        <x:v>에코프로비엠 2026년 2분기 실적</x:v>
      </x:c>
      <x:c r="C68" s="6" t="str">
        <x:v>2026-07-31</x:v>
      </x:c>
      <x:c r="D68" s="6" t="str">
        <x:v>공시 인용 기사</x:v>
      </x:c>
      <x:c r="E68" s="6" t="str">
        <x:v>2026-10-13 KST</x:v>
      </x:c>
      <x:c r="F68" s="6" t="str">
        <x:v>https://www.edaily.co.kr/News/Read?newsId=04480486645520096</x:v>
      </x:c>
    </x:row>
    <x:row r="69" ht="42" customHeight="1">
      <x:c r="A69" s="10" t="str">
        <x:v>S50</x:v>
      </x:c>
      <x:c r="B69" s="10" t="str">
        <x:v>엘앤에프·소재사 2026년 2분기 실적</x:v>
      </x:c>
      <x:c r="C69" s="10" t="str">
        <x:v>2026-08-06</x:v>
      </x:c>
      <x:c r="D69" s="10" t="str">
        <x:v>실적 발표 기사</x:v>
      </x:c>
      <x:c r="E69" s="10" t="str">
        <x:v>2026-10-13 KST</x:v>
      </x:c>
      <x:c r="F69" s="10" t="str">
        <x:v>https://m.etnews.com/20260806000222</x:v>
      </x:c>
    </x:row>
    <x:row r="70" ht="42" customHeight="1">
      <x:c r="A70" s="6" t="str">
        <x:v>S51</x:v>
      </x:c>
      <x:c r="B70" s="6" t="str">
        <x:v>SFA넥셀 2026년 2분기 실적</x:v>
      </x:c>
      <x:c r="C70" s="6" t="str">
        <x:v>2026-08-12</x:v>
      </x:c>
      <x:c r="D70" s="6" t="str">
        <x:v>공시 인용 기사</x:v>
      </x:c>
      <x:c r="E70" s="6" t="str">
        <x:v>2026-10-13 KST</x:v>
      </x:c>
      <x:c r="F70" s="6" t="str">
        <x:v>https://www.tbc.co.kr/news/view?c1=&amp;c2=&amp;id=209628&amp;pno=20260812093250AE03805</x:v>
      </x:c>
    </x:row>
    <x:row r="71" ht="42" customHeight="1">
      <x:c r="A71" s="10" t="str">
        <x:v>S52</x:v>
      </x:c>
      <x:c r="B71" s="10" t="str">
        <x:v>솔브레인 2026년 2분기 연결실적</x:v>
      </x:c>
      <x:c r="C71" s="10" t="str">
        <x:v>2026-10-13 열람</x:v>
      </x:c>
      <x:c r="D71" s="10" t="str">
        <x:v>재무 데이터 재가공</x:v>
      </x:c>
      <x:c r="E71" s="10" t="str">
        <x:v>2026-10-13 KST</x:v>
      </x:c>
      <x:c r="F71" s="10" t="str">
        <x:v>https://www.bosoop.com/stocks/357780/</x:v>
      </x:c>
    </x:row>
    <x:row r="72" ht="42" customHeight="1">
      <x:c r="A72" s="6" t="str">
        <x:v>S53</x:v>
      </x:c>
      <x:c r="B72" s="6" t="str">
        <x:v>포스코퓨처엠 2026년 2분기 실적</x:v>
      </x:c>
      <x:c r="C72" s="6" t="str">
        <x:v>2026-07-30</x:v>
      </x:c>
      <x:c r="D72" s="6" t="str">
        <x:v>실적 발표 기사</x:v>
      </x:c>
      <x:c r="E72" s="6" t="str">
        <x:v>2026-10-13 KST</x:v>
      </x:c>
      <x:c r="F72" s="6" t="str">
        <x:v>https://zdnet.co.kr/view/?no=20260730151054</x:v>
      </x:c>
    </x:row>
    <x:row r="73" ht="42" customHeight="1">
      <x:c r="A73" s="10" t="str">
        <x:v>S54</x:v>
      </x:c>
      <x:c r="B73" s="10" t="str">
        <x:v>LG에너지솔루션 Q3 보상금 해석</x:v>
      </x:c>
      <x:c r="C73" s="10" t="str">
        <x:v>2026-10-12</x:v>
      </x:c>
      <x:c r="D73" s="10" t="str">
        <x:v>증권사 분석 인용</x:v>
      </x:c>
      <x:c r="E73" s="10" t="str">
        <x:v>2026-10-13 KST</x:v>
      </x:c>
      <x:c r="F73" s="10" t="str">
        <x:v>https://www1.edaily.co.kr/News/Read?mediaCodeNo=257&amp;newsId=01961446645612264</x:v>
      </x:c>
    </x:row>
    <x:row r="74" ht="42" customHeight="1">
      <x:c r="A74" s="6" t="str">
        <x:v>S55</x:v>
      </x:c>
      <x:c r="B74" s="6" t="str">
        <x:v>Gotion 2026년 상반기 실적</x:v>
      </x:c>
      <x:c r="C74" s="6" t="str">
        <x:v>2026-08 이후</x:v>
      </x:c>
      <x:c r="D74" s="6" t="str">
        <x:v>반기보고서 인용</x:v>
      </x:c>
      <x:c r="E74" s="6" t="str">
        <x:v>2026-10-13 KST</x:v>
      </x:c>
      <x:c r="F74" s="6" t="str">
        <x:v>https://autonews.gasgoo.com/articles/ev/2092499944476008449</x:v>
      </x:c>
    </x:row>
    <x:row r="75" ht="42" customHeight="1">
      <x:c r="A75" s="10" t="str">
        <x:v>S56</x:v>
      </x:c>
      <x:c r="B75" s="10" t="str">
        <x:v>EVE 투자자 자료실</x:v>
      </x:c>
      <x:c r="C75" s="10" t="str">
        <x:v>2026-10-13 열람</x:v>
      </x:c>
      <x:c r="D75" s="10" t="str">
        <x:v>1차 자료</x:v>
      </x:c>
      <x:c r="E75" s="10" t="str">
        <x:v>2026-10-13 KST</x:v>
      </x:c>
      <x:c r="F75" s="10" t="str">
        <x:v>https://www.evebattery.com/en/investor</x:v>
      </x:c>
    </x:row>
    <x:row r="76" ht="42" customHeight="1">
      <x:c r="A76" s="6" t="str">
        <x:v>S57</x:v>
      </x:c>
      <x:c r="B76" s="6" t="str">
        <x:v>피엔티 2026년 2분기 실적</x:v>
      </x:c>
      <x:c r="C76" s="6" t="str">
        <x:v>2026-08-12</x:v>
      </x:c>
      <x:c r="D76" s="6" t="str">
        <x:v>실적 발표 기사</x:v>
      </x:c>
      <x:c r="E76" s="6" t="str">
        <x:v>2026-10-13 KST</x:v>
      </x:c>
      <x:c r="F76" s="6" t="str">
        <x:v>https://marketin.edaily.co.kr/News/ReadE?newsId=05015126645546664</x:v>
      </x:c>
    </x:row>
    <x:row r="77" ht="42" customHeight="1">
      <x:c r="A77" s="10" t="str">
        <x:v>S58</x:v>
      </x:c>
      <x:c r="B77" s="10" t="str">
        <x:v>IEA 2026 EV Outlook 요약</x:v>
      </x:c>
      <x:c r="C77" s="10" t="str">
        <x:v>2026-05-20</x:v>
      </x:c>
      <x:c r="D77" s="10" t="str">
        <x:v>1차 자료</x:v>
      </x:c>
      <x:c r="E77" s="10" t="str">
        <x:v>2026-10-13 KST</x:v>
      </x:c>
      <x:c r="F77" s="10" t="str">
        <x:v>https://www.iea.org/reports/global-ev-outlook-2026/executive-summary</x:v>
      </x:c>
    </x:row>
    <x:row r="78" ht="42" customHeight="1">
      <x:c r="A78" s="6" t="str">
        <x:v>S59</x:v>
      </x:c>
      <x:c r="B78" s="6" t="str">
        <x:v>포스코퓨처엠 주식수 공시 요약</x:v>
      </x:c>
      <x:c r="C78" s="6" t="str">
        <x:v>2026-10-07</x:v>
      </x:c>
      <x:c r="D78" s="6" t="str">
        <x:v>공시 재가공</x:v>
      </x:c>
      <x:c r="E78" s="6" t="str">
        <x:v>2026-10-13 KST</x:v>
      </x:c>
      <x:c r="F78" s="6" t="str">
        <x:v>https://dartbrief.com/disclosures/20261007000445</x:v>
      </x:c>
    </x:row>
    <x:row r="79" ht="42" customHeight="1">
      <x:c r="A79" s="10" t="str">
        <x:v>S60</x:v>
      </x:c>
      <x:c r="B79" s="10" t="str">
        <x:v>삼성SDI 주주변동 신고</x:v>
      </x:c>
      <x:c r="C79" s="10" t="str">
        <x:v>2026-04-01</x:v>
      </x:c>
      <x:c r="D79" s="10" t="str">
        <x:v>공시 재게시</x:v>
      </x:c>
      <x:c r="E79" s="10" t="str">
        <x:v>2026-10-13 KST</x:v>
      </x:c>
      <x:c r="F79" s="10" t="str">
        <x:v>https://cdn.financialreports.eu/financialreports/media/filings/16812/2026/RNS/16812_rns_2026-04-01_0267a251-8939-48f5-ad49-2d3dc705f7c3.html</x:v>
      </x:c>
    </x:row>
    <x:row r="80" ht="42" customHeight="1">
      <x:c r="A80" s="6" t="str">
        <x:v>Q01</x:v>
      </x:c>
      <x:c r="B80" s="6" t="str">
        <x:v>LG에너지솔루션 시세·52주 범위</x:v>
      </x:c>
      <x:c r="C80" s="6" t="str">
        <x:v>2026-10-13 장마감</x:v>
      </x:c>
      <x:c r="D80" s="6" t="str">
        <x:v>시장 데이터</x:v>
      </x:c>
      <x:c r="E80" s="6" t="str">
        <x:v>2026-10-13 KST</x:v>
      </x:c>
      <x:c r="F80" s="6" t="str">
        <x:v>https://markets.hankyung.com/stock/373220</x:v>
      </x:c>
    </x:row>
    <x:row r="81" ht="42" customHeight="1">
      <x:c r="A81" s="10" t="str">
        <x:v>F01</x:v>
      </x:c>
      <x:c r="B81" s="10" t="str">
        <x:v>LG에너지솔루션 연간 연결재무</x:v>
      </x:c>
      <x:c r="C81" s="10" t="str">
        <x:v>2024·2025 결산</x:v>
      </x:c>
      <x:c r="D81" s="10" t="str">
        <x:v>재무 데이터 재게시</x:v>
      </x:c>
      <x:c r="E81" s="10" t="str">
        <x:v>2026-10-13 KST</x:v>
      </x:c>
      <x:c r="F81" s="10" t="str">
        <x:v>https://markets.hankyung.com/stock/373220/financial-summary</x:v>
      </x:c>
    </x:row>
    <x:row r="82" ht="42" customHeight="1">
      <x:c r="A82" s="6" t="str">
        <x:v>Q02</x:v>
      </x:c>
      <x:c r="B82" s="6" t="str">
        <x:v>피엔티 시세·52주 범위</x:v>
      </x:c>
      <x:c r="C82" s="6" t="str">
        <x:v>2026-10-13 장마감</x:v>
      </x:c>
      <x:c r="D82" s="6" t="str">
        <x:v>시장 데이터</x:v>
      </x:c>
      <x:c r="E82" s="6" t="str">
        <x:v>2026-10-13 KST</x:v>
      </x:c>
      <x:c r="F82" s="6" t="str">
        <x:v>https://markets.hankyung.com/stock/137400</x:v>
      </x:c>
    </x:row>
    <x:row r="83" ht="42" customHeight="1">
      <x:c r="A83" s="10" t="str">
        <x:v>F02</x:v>
      </x:c>
      <x:c r="B83" s="10" t="str">
        <x:v>피엔티 연간 연결재무</x:v>
      </x:c>
      <x:c r="C83" s="10" t="str">
        <x:v>2024·2025 결산</x:v>
      </x:c>
      <x:c r="D83" s="10" t="str">
        <x:v>재무 데이터 재게시</x:v>
      </x:c>
      <x:c r="E83" s="10" t="str">
        <x:v>2026-10-13 KST</x:v>
      </x:c>
      <x:c r="F83" s="10" t="str">
        <x:v>https://markets.hankyung.com/stock/137400/financial-summary</x:v>
      </x:c>
    </x:row>
    <x:row r="84" ht="42" customHeight="1">
      <x:c r="A84" s="6" t="str">
        <x:v>Q03</x:v>
      </x:c>
      <x:c r="B84" s="6" t="str">
        <x:v>삼성SDI 시세·52주 범위</x:v>
      </x:c>
      <x:c r="C84" s="6" t="str">
        <x:v>2026-10-13 장마감</x:v>
      </x:c>
      <x:c r="D84" s="6" t="str">
        <x:v>시장 데이터</x:v>
      </x:c>
      <x:c r="E84" s="6" t="str">
        <x:v>2026-10-13 KST</x:v>
      </x:c>
      <x:c r="F84" s="6" t="str">
        <x:v>https://markets.hankyung.com/stock/006400</x:v>
      </x:c>
    </x:row>
    <x:row r="85" ht="42" customHeight="1">
      <x:c r="A85" s="10" t="str">
        <x:v>F03</x:v>
      </x:c>
      <x:c r="B85" s="10" t="str">
        <x:v>삼성SDI 연간 연결재무</x:v>
      </x:c>
      <x:c r="C85" s="10" t="str">
        <x:v>2024·2025 결산</x:v>
      </x:c>
      <x:c r="D85" s="10" t="str">
        <x:v>재무 데이터 재게시</x:v>
      </x:c>
      <x:c r="E85" s="10" t="str">
        <x:v>2026-10-13 KST</x:v>
      </x:c>
      <x:c r="F85" s="10" t="str">
        <x:v>https://markets.hankyung.com/stock/006400/financial-summary</x:v>
      </x:c>
    </x:row>
    <x:row r="86" ht="42" customHeight="1">
      <x:c r="A86" s="6" t="str">
        <x:v>Q04</x:v>
      </x:c>
      <x:c r="B86" s="6" t="str">
        <x:v>대주전자재료 시세·52주 범위</x:v>
      </x:c>
      <x:c r="C86" s="6" t="str">
        <x:v>2026-10-13 장마감</x:v>
      </x:c>
      <x:c r="D86" s="6" t="str">
        <x:v>시장 데이터</x:v>
      </x:c>
      <x:c r="E86" s="6" t="str">
        <x:v>2026-10-13 KST</x:v>
      </x:c>
      <x:c r="F86" s="6" t="str">
        <x:v>https://markets.hankyung.com/stock/078600</x:v>
      </x:c>
    </x:row>
    <x:row r="87" ht="42" customHeight="1">
      <x:c r="A87" s="10" t="str">
        <x:v>F04</x:v>
      </x:c>
      <x:c r="B87" s="10" t="str">
        <x:v>대주전자재료 연간 연결재무</x:v>
      </x:c>
      <x:c r="C87" s="10" t="str">
        <x:v>2024·2025 결산</x:v>
      </x:c>
      <x:c r="D87" s="10" t="str">
        <x:v>재무 데이터 재게시</x:v>
      </x:c>
      <x:c r="E87" s="10" t="str">
        <x:v>2026-10-13 KST</x:v>
      </x:c>
      <x:c r="F87" s="10" t="str">
        <x:v>https://markets.hankyung.com/stock/078600/financial-summary</x:v>
      </x:c>
    </x:row>
    <x:row r="88" ht="42" customHeight="1">
      <x:c r="A88" s="6" t="str">
        <x:v>Q05</x:v>
      </x:c>
      <x:c r="B88" s="6" t="str">
        <x:v>포스코퓨처엠 시세·52주 범위</x:v>
      </x:c>
      <x:c r="C88" s="6" t="str">
        <x:v>2026-10-13 장마감</x:v>
      </x:c>
      <x:c r="D88" s="6" t="str">
        <x:v>시장 데이터</x:v>
      </x:c>
      <x:c r="E88" s="6" t="str">
        <x:v>2026-10-13 KST</x:v>
      </x:c>
      <x:c r="F88" s="6" t="str">
        <x:v>https://markets.hankyung.com/stock/003670</x:v>
      </x:c>
    </x:row>
    <x:row r="89" ht="42" customHeight="1">
      <x:c r="A89" s="10" t="str">
        <x:v>F05</x:v>
      </x:c>
      <x:c r="B89" s="10" t="str">
        <x:v>포스코퓨처엠 연간 연결재무</x:v>
      </x:c>
      <x:c r="C89" s="10" t="str">
        <x:v>2024·2025 결산</x:v>
      </x:c>
      <x:c r="D89" s="10" t="str">
        <x:v>재무 데이터 재게시</x:v>
      </x:c>
      <x:c r="E89" s="10" t="str">
        <x:v>2026-10-13 KST</x:v>
      </x:c>
      <x:c r="F89" s="10" t="str">
        <x:v>https://markets.hankyung.com/stock/003670/financial-summary</x:v>
      </x:c>
    </x:row>
    <x:row r="90" ht="42" customHeight="1">
      <x:c r="A90" s="6" t="str">
        <x:v>Q06</x:v>
      </x:c>
      <x:c r="B90" s="6" t="str">
        <x:v>솔브레인 시세·52주 범위</x:v>
      </x:c>
      <x:c r="C90" s="6" t="str">
        <x:v>2026-10-13 장마감</x:v>
      </x:c>
      <x:c r="D90" s="6" t="str">
        <x:v>시장 데이터</x:v>
      </x:c>
      <x:c r="E90" s="6" t="str">
        <x:v>2026-10-13 KST</x:v>
      </x:c>
      <x:c r="F90" s="6" t="str">
        <x:v>https://markets.hankyung.com/stock/357780</x:v>
      </x:c>
    </x:row>
    <x:row r="91" ht="42" customHeight="1">
      <x:c r="A91" s="10" t="str">
        <x:v>F06</x:v>
      </x:c>
      <x:c r="B91" s="10" t="str">
        <x:v>솔브레인 연간 연결재무</x:v>
      </x:c>
      <x:c r="C91" s="10" t="str">
        <x:v>2024·2025 결산</x:v>
      </x:c>
      <x:c r="D91" s="10" t="str">
        <x:v>재무 데이터 재게시</x:v>
      </x:c>
      <x:c r="E91" s="10" t="str">
        <x:v>2026-10-13 KST</x:v>
      </x:c>
      <x:c r="F91" s="10" t="str">
        <x:v>https://markets.hankyung.com/stock/357780/financial-summary</x:v>
      </x:c>
    </x:row>
    <x:row r="92" ht="42" customHeight="1">
      <x:c r="A92" s="6" t="str">
        <x:v>Q07</x:v>
      </x:c>
      <x:c r="B92" s="6" t="str">
        <x:v>SFA넥셀(구 씨아이에스) 시세·52주 범위</x:v>
      </x:c>
      <x:c r="C92" s="6" t="str">
        <x:v>2026-10-13 장마감</x:v>
      </x:c>
      <x:c r="D92" s="6" t="str">
        <x:v>시장 데이터</x:v>
      </x:c>
      <x:c r="E92" s="6" t="str">
        <x:v>2026-10-13 KST</x:v>
      </x:c>
      <x:c r="F92" s="6" t="str">
        <x:v>https://markets.hankyung.com/stock/222080</x:v>
      </x:c>
    </x:row>
    <x:row r="93" ht="42" customHeight="1">
      <x:c r="A93" s="10" t="str">
        <x:v>F07</x:v>
      </x:c>
      <x:c r="B93" s="10" t="str">
        <x:v>SFA넥셀(구 씨아이에스) 연간 연결재무</x:v>
      </x:c>
      <x:c r="C93" s="10" t="str">
        <x:v>2024·2025 결산</x:v>
      </x:c>
      <x:c r="D93" s="10" t="str">
        <x:v>재무 데이터 재게시</x:v>
      </x:c>
      <x:c r="E93" s="10" t="str">
        <x:v>2026-10-13 KST</x:v>
      </x:c>
      <x:c r="F93" s="10" t="str">
        <x:v>https://markets.hankyung.com/stock/222080/financial-summary</x:v>
      </x:c>
    </x:row>
    <x:row r="94" ht="42" customHeight="1">
      <x:c r="A94" s="6" t="str">
        <x:v>Q08</x:v>
      </x:c>
      <x:c r="B94" s="6" t="str">
        <x:v>POSCO홀딩스 시세·52주 범위</x:v>
      </x:c>
      <x:c r="C94" s="6" t="str">
        <x:v>2026-10-13 장마감</x:v>
      </x:c>
      <x:c r="D94" s="6" t="str">
        <x:v>시장 데이터</x:v>
      </x:c>
      <x:c r="E94" s="6" t="str">
        <x:v>2026-10-13 KST</x:v>
      </x:c>
      <x:c r="F94" s="6" t="str">
        <x:v>https://markets.hankyung.com/stock/005490</x:v>
      </x:c>
    </x:row>
    <x:row r="95" ht="42" customHeight="1">
      <x:c r="A95" s="10" t="str">
        <x:v>F08</x:v>
      </x:c>
      <x:c r="B95" s="10" t="str">
        <x:v>POSCO홀딩스 연간 연결재무</x:v>
      </x:c>
      <x:c r="C95" s="10" t="str">
        <x:v>2024·2025 결산</x:v>
      </x:c>
      <x:c r="D95" s="10" t="str">
        <x:v>재무 데이터 재게시</x:v>
      </x:c>
      <x:c r="E95" s="10" t="str">
        <x:v>2026-10-13 KST</x:v>
      </x:c>
      <x:c r="F95" s="10" t="str">
        <x:v>https://markets.hankyung.com/stock/005490/financial-summary</x:v>
      </x:c>
    </x:row>
    <x:row r="96" ht="42" customHeight="1">
      <x:c r="A96" s="6" t="str">
        <x:v>Q09</x:v>
      </x:c>
      <x:c r="B96" s="6" t="str">
        <x:v>에코프로비엠 시세·52주 범위</x:v>
      </x:c>
      <x:c r="C96" s="6" t="str">
        <x:v>2026-10-13 장마감</x:v>
      </x:c>
      <x:c r="D96" s="6" t="str">
        <x:v>시장 데이터</x:v>
      </x:c>
      <x:c r="E96" s="6" t="str">
        <x:v>2026-10-13 KST</x:v>
      </x:c>
      <x:c r="F96" s="6" t="str">
        <x:v>https://markets.hankyung.com/stock/247540</x:v>
      </x:c>
    </x:row>
    <x:row r="97" ht="42" customHeight="1">
      <x:c r="A97" s="10" t="str">
        <x:v>F09</x:v>
      </x:c>
      <x:c r="B97" s="10" t="str">
        <x:v>에코프로비엠 연간 연결재무</x:v>
      </x:c>
      <x:c r="C97" s="10" t="str">
        <x:v>2024·2025 결산</x:v>
      </x:c>
      <x:c r="D97" s="10" t="str">
        <x:v>재무 데이터 재게시</x:v>
      </x:c>
      <x:c r="E97" s="10" t="str">
        <x:v>2026-10-13 KST</x:v>
      </x:c>
      <x:c r="F97" s="10" t="str">
        <x:v>https://markets.hankyung.com/stock/247540/financial-summary</x:v>
      </x:c>
    </x:row>
    <x:row r="98" ht="42" customHeight="1">
      <x:c r="A98" s="6" t="str">
        <x:v>Q10</x:v>
      </x:c>
      <x:c r="B98" s="6" t="str">
        <x:v>엘앤에프 시세·52주 범위</x:v>
      </x:c>
      <x:c r="C98" s="6" t="str">
        <x:v>2026-10-13 장마감</x:v>
      </x:c>
      <x:c r="D98" s="6" t="str">
        <x:v>시장 데이터</x:v>
      </x:c>
      <x:c r="E98" s="6" t="str">
        <x:v>2026-10-13 KST</x:v>
      </x:c>
      <x:c r="F98" s="6" t="str">
        <x:v>https://markets.hankyung.com/stock/066970</x:v>
      </x:c>
    </x:row>
    <x:row r="99" ht="42" customHeight="1">
      <x:c r="A99" s="10" t="str">
        <x:v>F10</x:v>
      </x:c>
      <x:c r="B99" s="10" t="str">
        <x:v>엘앤에프 연간 연결재무</x:v>
      </x:c>
      <x:c r="C99" s="10" t="str">
        <x:v>2024·2025 결산</x:v>
      </x:c>
      <x:c r="D99" s="10" t="str">
        <x:v>재무 데이터 재게시</x:v>
      </x:c>
      <x:c r="E99" s="10" t="str">
        <x:v>2026-10-13 KST</x:v>
      </x:c>
      <x:c r="F99" s="10" t="str">
        <x:v>https://markets.hankyung.com/stock/066970/financial-summary</x:v>
      </x:c>
    </x:row>
    <x:row r="100" ht="42" customHeight="1">
      <x:c r="A100" s="6" t="str">
        <x:v>Q11</x:v>
      </x:c>
      <x:c r="B100" s="6" t="str">
        <x:v>LG화학 시세·52주 범위</x:v>
      </x:c>
      <x:c r="C100" s="6" t="str">
        <x:v>2026-10-13 장마감</x:v>
      </x:c>
      <x:c r="D100" s="6" t="str">
        <x:v>시장 데이터</x:v>
      </x:c>
      <x:c r="E100" s="6" t="str">
        <x:v>2026-10-13 KST</x:v>
      </x:c>
      <x:c r="F100" s="6" t="str">
        <x:v>https://markets.hankyung.com/stock/051910</x:v>
      </x:c>
    </x:row>
    <x:row r="101" ht="42" customHeight="1">
      <x:c r="A101" s="10" t="str">
        <x:v>F11</x:v>
      </x:c>
      <x:c r="B101" s="10" t="str">
        <x:v>LG화학 연간 연결재무</x:v>
      </x:c>
      <x:c r="C101" s="10" t="str">
        <x:v>2024·2025 결산</x:v>
      </x:c>
      <x:c r="D101" s="10" t="str">
        <x:v>재무 데이터 재게시</x:v>
      </x:c>
      <x:c r="E101" s="10" t="str">
        <x:v>2026-10-13 KST</x:v>
      </x:c>
      <x:c r="F101" s="10" t="str">
        <x:v>https://markets.hankyung.com/stock/051910/financial-summary</x:v>
      </x:c>
    </x:row>
    <x:row r="102" ht="42" customHeight="1">
      <x:c r="A102" s="6" t="str">
        <x:v>Q12</x:v>
      </x:c>
      <x:c r="B102" s="6" t="str">
        <x:v>SK이노베이션 시세·52주 범위</x:v>
      </x:c>
      <x:c r="C102" s="6" t="str">
        <x:v>2026-10-13 장마감</x:v>
      </x:c>
      <x:c r="D102" s="6" t="str">
        <x:v>시장 데이터</x:v>
      </x:c>
      <x:c r="E102" s="6" t="str">
        <x:v>2026-10-13 KST</x:v>
      </x:c>
      <x:c r="F102" s="6" t="str">
        <x:v>https://markets.hankyung.com/stock/096770</x:v>
      </x:c>
    </x:row>
    <x:row r="103" ht="42" customHeight="1">
      <x:c r="A103" s="10" t="str">
        <x:v>F12</x:v>
      </x:c>
      <x:c r="B103" s="10" t="str">
        <x:v>SK이노베이션 연간 연결재무</x:v>
      </x:c>
      <x:c r="C103" s="10" t="str">
        <x:v>2024·2025 결산</x:v>
      </x:c>
      <x:c r="D103" s="10" t="str">
        <x:v>재무 데이터 재게시</x:v>
      </x:c>
      <x:c r="E103" s="10" t="str">
        <x:v>2026-10-13 KST</x:v>
      </x:c>
      <x:c r="F103" s="10" t="str">
        <x:v>https://markets.hankyung.com/stock/096770/financial-summary</x:v>
      </x:c>
    </x:row>
    <x:row r="104" ht="42" customHeight="1">
      <x:c r="A104" s="6" t="str">
        <x:v>Q13</x:v>
      </x:c>
      <x:c r="B104" s="6" t="str">
        <x:v>롯데에너지머티리얼즈 시세·52주 범위</x:v>
      </x:c>
      <x:c r="C104" s="6" t="str">
        <x:v>2026-10-13 장마감</x:v>
      </x:c>
      <x:c r="D104" s="6" t="str">
        <x:v>시장 데이터</x:v>
      </x:c>
      <x:c r="E104" s="6" t="str">
        <x:v>2026-10-13 KST</x:v>
      </x:c>
      <x:c r="F104" s="6" t="str">
        <x:v>https://markets.hankyung.com/stock/020150</x:v>
      </x:c>
    </x:row>
    <x:row r="105" ht="42" customHeight="1">
      <x:c r="A105" s="10" t="str">
        <x:v>F13</x:v>
      </x:c>
      <x:c r="B105" s="10" t="str">
        <x:v>롯데에너지머티리얼즈 연간 연결재무</x:v>
      </x:c>
      <x:c r="C105" s="10" t="str">
        <x:v>2024·2025 결산</x:v>
      </x:c>
      <x:c r="D105" s="10" t="str">
        <x:v>재무 데이터 재게시</x:v>
      </x:c>
      <x:c r="E105" s="10" t="str">
        <x:v>2026-10-13 KST</x:v>
      </x:c>
      <x:c r="F105" s="10" t="str">
        <x:v>https://markets.hankyung.com/stock/020150/financial-summary</x:v>
      </x:c>
    </x:row>
    <x:row r="106" ht="42" customHeight="1">
      <x:c r="A106" s="6" t="str">
        <x:v>Q14</x:v>
      </x:c>
      <x:c r="B106" s="6" t="str">
        <x:v>에코프로 시세·52주 범위</x:v>
      </x:c>
      <x:c r="C106" s="6" t="str">
        <x:v>2026-10-13 장마감</x:v>
      </x:c>
      <x:c r="D106" s="6" t="str">
        <x:v>시장 데이터</x:v>
      </x:c>
      <x:c r="E106" s="6" t="str">
        <x:v>2026-10-13 KST</x:v>
      </x:c>
      <x:c r="F106" s="6" t="str">
        <x:v>https://markets.hankyung.com/stock/086520</x:v>
      </x:c>
    </x:row>
    <x:row r="107" ht="42" customHeight="1">
      <x:c r="A107" s="10" t="str">
        <x:v>F14</x:v>
      </x:c>
      <x:c r="B107" s="10" t="str">
        <x:v>에코프로 연간 연결재무</x:v>
      </x:c>
      <x:c r="C107" s="10" t="str">
        <x:v>2024·2025 결산</x:v>
      </x:c>
      <x:c r="D107" s="10" t="str">
        <x:v>재무 데이터 재게시</x:v>
      </x:c>
      <x:c r="E107" s="10" t="str">
        <x:v>2026-10-13 KST</x:v>
      </x:c>
      <x:c r="F107" s="10" t="str">
        <x:v>https://markets.hankyung.com/stock/086520/financial-summary</x:v>
      </x:c>
    </x:row>
    <x:row r="108" ht="42" customHeight="1">
      <x:c r="A108" s="6" t="str">
        <x:v>Q15</x:v>
      </x:c>
      <x:c r="B108" s="6" t="str">
        <x:v>코스모신소재 시세·52주 범위</x:v>
      </x:c>
      <x:c r="C108" s="6" t="str">
        <x:v>2026-10-13 장마감</x:v>
      </x:c>
      <x:c r="D108" s="6" t="str">
        <x:v>시장 데이터</x:v>
      </x:c>
      <x:c r="E108" s="6" t="str">
        <x:v>2026-10-13 KST</x:v>
      </x:c>
      <x:c r="F108" s="6" t="str">
        <x:v>https://markets.hankyung.com/stock/005070</x:v>
      </x:c>
    </x:row>
    <x:row r="109" ht="42" customHeight="1">
      <x:c r="A109" s="10" t="str">
        <x:v>F15</x:v>
      </x:c>
      <x:c r="B109" s="10" t="str">
        <x:v>코스모신소재 연간 연결재무</x:v>
      </x:c>
      <x:c r="C109" s="10" t="str">
        <x:v>2024·2025 결산</x:v>
      </x:c>
      <x:c r="D109" s="10" t="str">
        <x:v>재무 데이터 재게시</x:v>
      </x:c>
      <x:c r="E109" s="10" t="str">
        <x:v>2026-10-13 KST</x:v>
      </x:c>
      <x:c r="F109" s="10" t="str">
        <x:v>https://markets.hankyung.com/stock/005070/financial-summary</x:v>
      </x:c>
    </x:row>
    <x:row r="110" ht="42" customHeight="1">
      <x:c r="A110" s="6" t="str">
        <x:v>Q16</x:v>
      </x:c>
      <x:c r="B110" s="6" t="str">
        <x:v>엔켐 시세·52주 범위</x:v>
      </x:c>
      <x:c r="C110" s="6" t="str">
        <x:v>2026-10-13 장마감</x:v>
      </x:c>
      <x:c r="D110" s="6" t="str">
        <x:v>시장 데이터</x:v>
      </x:c>
      <x:c r="E110" s="6" t="str">
        <x:v>2026-10-13 KST</x:v>
      </x:c>
      <x:c r="F110" s="6" t="str">
        <x:v>https://markets.hankyung.com/stock/348370</x:v>
      </x:c>
    </x:row>
    <x:row r="111" ht="42" customHeight="1">
      <x:c r="A111" s="10" t="str">
        <x:v>F16</x:v>
      </x:c>
      <x:c r="B111" s="10" t="str">
        <x:v>엔켐 연간 연결재무</x:v>
      </x:c>
      <x:c r="C111" s="10" t="str">
        <x:v>2024·2025 결산</x:v>
      </x:c>
      <x:c r="D111" s="10" t="str">
        <x:v>재무 데이터 재게시</x:v>
      </x:c>
      <x:c r="E111" s="10" t="str">
        <x:v>2026-10-13 KST</x:v>
      </x:c>
      <x:c r="F111" s="10" t="str">
        <x:v>https://markets.hankyung.com/stock/348370/financial-summary</x:v>
      </x:c>
    </x:row>
    <x:row r="112" ht="42" customHeight="1">
      <x:c r="A112" s="6" t="str">
        <x:v>Q17</x:v>
      </x:c>
      <x:c r="B112" s="6" t="str">
        <x:v>SKC 시세·52주 범위</x:v>
      </x:c>
      <x:c r="C112" s="6" t="str">
        <x:v>2026-10-13 장마감</x:v>
      </x:c>
      <x:c r="D112" s="6" t="str">
        <x:v>시장 데이터</x:v>
      </x:c>
      <x:c r="E112" s="6" t="str">
        <x:v>2026-10-13 KST</x:v>
      </x:c>
      <x:c r="F112" s="6" t="str">
        <x:v>https://markets.hankyung.com/stock/011790</x:v>
      </x:c>
    </x:row>
    <x:row r="113" ht="42" customHeight="1">
      <x:c r="A113" s="10" t="str">
        <x:v>F17</x:v>
      </x:c>
      <x:c r="B113" s="10" t="str">
        <x:v>SKC 연간 연결재무</x:v>
      </x:c>
      <x:c r="C113" s="10" t="str">
        <x:v>2024·2025 결산</x:v>
      </x:c>
      <x:c r="D113" s="10" t="str">
        <x:v>재무 데이터 재게시</x:v>
      </x:c>
      <x:c r="E113" s="10" t="str">
        <x:v>2026-10-13 KST</x:v>
      </x:c>
      <x:c r="F113" s="10" t="str">
        <x:v>https://markets.hankyung.com/stock/011790/financial-summary</x:v>
      </x:c>
    </x:row>
    <x:row r="114" ht="42" customHeight="1">
      <x:c r="A114" s="6" t="str">
        <x:v>Q18</x:v>
      </x:c>
      <x:c r="B114" s="6" t="str">
        <x:v>솔루스첨단소재 시세·52주 범위</x:v>
      </x:c>
      <x:c r="C114" s="6" t="str">
        <x:v>2026-10-13 장마감</x:v>
      </x:c>
      <x:c r="D114" s="6" t="str">
        <x:v>시장 데이터</x:v>
      </x:c>
      <x:c r="E114" s="6" t="str">
        <x:v>2026-10-13 KST</x:v>
      </x:c>
      <x:c r="F114" s="6" t="str">
        <x:v>https://markets.hankyung.com/stock/336370</x:v>
      </x:c>
    </x:row>
    <x:row r="115" ht="42" customHeight="1">
      <x:c r="A115" s="10" t="str">
        <x:v>F18</x:v>
      </x:c>
      <x:c r="B115" s="10" t="str">
        <x:v>솔루스첨단소재 연간 연결재무</x:v>
      </x:c>
      <x:c r="C115" s="10" t="str">
        <x:v>2024·2025 결산</x:v>
      </x:c>
      <x:c r="D115" s="10" t="str">
        <x:v>재무 데이터 재게시</x:v>
      </x:c>
      <x:c r="E115" s="10" t="str">
        <x:v>2026-10-13 KST</x:v>
      </x:c>
      <x:c r="F115" s="10" t="str">
        <x:v>https://markets.hankyung.com/stock/336370/financial-summary</x:v>
      </x:c>
    </x:row>
    <x:row r="116" ht="42" customHeight="1">
      <x:c r="A116" s="6" t="str">
        <x:v>Q19</x:v>
      </x:c>
      <x:c r="B116" s="6" t="str">
        <x:v>SK아이이테크놀로지 시세·52주 범위</x:v>
      </x:c>
      <x:c r="C116" s="6" t="str">
        <x:v>2026-10-13 장마감</x:v>
      </x:c>
      <x:c r="D116" s="6" t="str">
        <x:v>시장 데이터</x:v>
      </x:c>
      <x:c r="E116" s="6" t="str">
        <x:v>2026-10-13 KST</x:v>
      </x:c>
      <x:c r="F116" s="6" t="str">
        <x:v>https://markets.hankyung.com/stock/361610</x:v>
      </x:c>
    </x:row>
    <x:row r="117" ht="42" customHeight="1">
      <x:c r="A117" s="10" t="str">
        <x:v>F19</x:v>
      </x:c>
      <x:c r="B117" s="10" t="str">
        <x:v>SK아이이테크놀로지 연간 연결재무</x:v>
      </x:c>
      <x:c r="C117" s="10" t="str">
        <x:v>2024·2025 결산</x:v>
      </x:c>
      <x:c r="D117" s="10" t="str">
        <x:v>재무 데이터 재게시</x:v>
      </x:c>
      <x:c r="E117" s="10" t="str">
        <x:v>2026-10-13 KST</x:v>
      </x:c>
      <x:c r="F117" s="10" t="str">
        <x:v>https://markets.hankyung.com/stock/361610/financial-summary</x:v>
      </x:c>
    </x:row>
    <x:row r="118" ht="42" customHeight="1">
      <x:c r="A118" s="6" t="str">
        <x:v>Q20</x:v>
      </x:c>
      <x:c r="B118" s="6" t="str">
        <x:v>더블유씨피 시세·52주 범위</x:v>
      </x:c>
      <x:c r="C118" s="6" t="str">
        <x:v>2026-10-13 장마감</x:v>
      </x:c>
      <x:c r="D118" s="6" t="str">
        <x:v>시장 데이터</x:v>
      </x:c>
      <x:c r="E118" s="6" t="str">
        <x:v>2026-10-13 KST</x:v>
      </x:c>
      <x:c r="F118" s="6" t="str">
        <x:v>https://markets.hankyung.com/stock/393890</x:v>
      </x:c>
    </x:row>
    <x:row r="119" ht="42" customHeight="1">
      <x:c r="A119" s="10" t="str">
        <x:v>F20</x:v>
      </x:c>
      <x:c r="B119" s="10" t="str">
        <x:v>더블유씨피 연간 연결재무</x:v>
      </x:c>
      <x:c r="C119" s="10" t="str">
        <x:v>2024·2025 결산</x:v>
      </x:c>
      <x:c r="D119" s="10" t="str">
        <x:v>재무 데이터 재게시</x:v>
      </x:c>
      <x:c r="E119" s="10" t="str">
        <x:v>2026-10-13 KST</x:v>
      </x:c>
      <x:c r="F119" s="10" t="str">
        <x:v>https://markets.hankyung.com/stock/393890/financial-summary</x:v>
      </x:c>
    </x:row>
    <x:row r="120" ht="42" customHeight="1">
      <x:c r="A120" s="6" t="str">
        <x:v>Q21</x:v>
      </x:c>
      <x:c r="B120" s="6" t="str">
        <x:v>성일하이텍 시세·52주 범위</x:v>
      </x:c>
      <x:c r="C120" s="6" t="str">
        <x:v>2026-10-13 장마감</x:v>
      </x:c>
      <x:c r="D120" s="6" t="str">
        <x:v>시장 데이터</x:v>
      </x:c>
      <x:c r="E120" s="6" t="str">
        <x:v>2026-10-13 KST</x:v>
      </x:c>
      <x:c r="F120" s="6" t="str">
        <x:v>https://markets.hankyung.com/stock/365340</x:v>
      </x:c>
    </x:row>
    <x:row r="121" ht="42" customHeight="1">
      <x:c r="A121" s="10" t="str">
        <x:v>F21</x:v>
      </x:c>
      <x:c r="B121" s="10" t="str">
        <x:v>성일하이텍 연간 연결재무</x:v>
      </x:c>
      <x:c r="C121" s="10" t="str">
        <x:v>2024·2025 결산</x:v>
      </x:c>
      <x:c r="D121" s="10" t="str">
        <x:v>재무 데이터 재게시</x:v>
      </x:c>
      <x:c r="E121" s="10" t="str">
        <x:v>2026-10-13 KST</x:v>
      </x:c>
      <x:c r="F121" s="10" t="str">
        <x:v>https://markets.hankyung.com/stock/365340/financial-summary</x:v>
      </x:c>
    </x:row>
    <x:row r="122" ht="42" customHeight="1">
      <x:c r="A122" s="6" t="str">
        <x:v>Q22</x:v>
      </x:c>
      <x:c r="B122" s="6" t="str">
        <x:v>하나기술 시세·52주 범위</x:v>
      </x:c>
      <x:c r="C122" s="6" t="str">
        <x:v>2026-10-13 장마감</x:v>
      </x:c>
      <x:c r="D122" s="6" t="str">
        <x:v>시장 데이터</x:v>
      </x:c>
      <x:c r="E122" s="6" t="str">
        <x:v>2026-10-13 KST</x:v>
      </x:c>
      <x:c r="F122" s="6" t="str">
        <x:v>https://markets.hankyung.com/stock/299030</x:v>
      </x:c>
    </x:row>
    <x:row r="123" ht="42" customHeight="1">
      <x:c r="A123" s="10" t="str">
        <x:v>F22</x:v>
      </x:c>
      <x:c r="B123" s="10" t="str">
        <x:v>하나기술 연간 연결재무</x:v>
      </x:c>
      <x:c r="C123" s="10" t="str">
        <x:v>2024·2025 결산</x:v>
      </x:c>
      <x:c r="D123" s="10" t="str">
        <x:v>재무 데이터 재게시</x:v>
      </x:c>
      <x:c r="E123" s="10" t="str">
        <x:v>2026-10-13 KST</x:v>
      </x:c>
      <x:c r="F123" s="10" t="str">
        <x:v>https://markets.hankyung.com/stock/299030/financial-summary</x:v>
      </x:c>
    </x:row>
    <x:row r="124" ht="42" customHeight="1">
      <x:c r="A124" s="6" t="str">
        <x:v>S61</x:v>
      </x:c>
      <x:c r="B124" s="6" t="str">
        <x:v>IEA: 2026 electric car trends</x:v>
      </x:c>
      <x:c r="C124" s="6" t="str">
        <x:v>2026-05-20</x:v>
      </x:c>
      <x:c r="D124" s="6" t="str">
        <x:v>1차 자료</x:v>
      </x:c>
      <x:c r="E124" s="6" t="str">
        <x:v>2026-10-13 KST</x:v>
      </x:c>
      <x:c r="F124" s="6" t="str">
        <x:v>https://www.iea.org/reports/global-ev-outlook-2026/trends-in-electric-cars</x:v>
      </x:c>
    </x:row>
    <x:row r="125" ht="42" customHeight="1">
      <x:c r="A125" s="10" t="str">
        <x:v>S62</x:v>
      </x:c>
      <x:c r="B125" s="10" t="str">
        <x:v>KAMA: 2024 신규등록 분석</x:v>
      </x:c>
      <x:c r="C125" s="10" t="str">
        <x:v>2025 발표</x:v>
      </x:c>
      <x:c r="D125" s="10" t="str">
        <x:v>1차 자료</x:v>
      </x:c>
      <x:c r="E125" s="10" t="str">
        <x:v>2026-10-13 KST</x:v>
      </x:c>
      <x:c r="F125" s="10" t="str">
        <x:v>https://www.kama.or.kr/NewsController?board_id=12336&amp;boardmaster_id=industry&amp;cmd=V&amp;menunum=0004</x:v>
      </x:c>
    </x:row>
    <x:row r="126" ht="42" customHeight="1">
      <x:c r="A126" s="6" t="str">
        <x:v>S63</x:v>
      </x:c>
      <x:c r="B126" s="6" t="str">
        <x:v>EU Battery Regulation 통합 조문</x:v>
      </x:c>
      <x:c r="C126" s="6" t="str">
        <x:v>2025-07-31</x:v>
      </x:c>
      <x:c r="D126" s="6" t="str">
        <x:v>1차 자료</x:v>
      </x:c>
      <x:c r="E126" s="6" t="str">
        <x:v>2026-10-13 KST</x:v>
      </x:c>
      <x:c r="F126" s="6" t="str">
        <x:v>https://eur-lex.europa.eu/eli/reg/2023/1542/2025-07-31/eng/pdf</x:v>
      </x:c>
    </x:row>
    <x:row r="127" ht="42" customHeight="1">
      <x:c r="A127" s="10" t="str">
        <x:v>S64</x:v>
      </x:c>
      <x:c r="B127" s="10" t="str">
        <x:v>Ganfeng HKEX 배당 공시</x:v>
      </x:c>
      <x:c r="C127" s="10" t="str">
        <x:v>2026-04-15</x:v>
      </x:c>
      <x:c r="D127" s="10" t="str">
        <x:v>1차 자료</x:v>
      </x:c>
      <x:c r="E127" s="10" t="str">
        <x:v>2026-10-13 KST</x:v>
      </x:c>
      <x:c r="F127" s="10" t="str">
        <x:v>https://www1.hkexnews.hk/listedco/listconews/sehk/2026/0415/2026041501011.pdf</x:v>
      </x:c>
    </x:row>
    <x:row r="128" ht="42" customHeight="1">
      <x:c r="A128" s="6" t="str">
        <x:v>S65</x:v>
      </x:c>
      <x:c r="B128" s="6" t="str">
        <x:v>Tianqi HKEX 거래 재개</x:v>
      </x:c>
      <x:c r="C128" s="6" t="str">
        <x:v>2026-02-05</x:v>
      </x:c>
      <x:c r="D128" s="6" t="str">
        <x:v>1차 자료</x:v>
      </x:c>
      <x:c r="E128" s="6" t="str">
        <x:v>2026-10-13 KST</x:v>
      </x:c>
      <x:c r="F128" s="6" t="str">
        <x:v>https://www.hkexnews.hk/listedco/listconews/sehk/2026/0205/2026020500225.htm</x:v>
      </x:c>
    </x:row>
    <x:row r="129" ht="42" customHeight="1">
      <x:c r="A129" s="10" t="str">
        <x:v>S66</x:v>
      </x:c>
      <x:c r="B129" s="10" t="str">
        <x:v>GEM 2026 공시</x:v>
      </x:c>
      <x:c r="C129" s="10" t="str">
        <x:v>2026-01-30</x:v>
      </x:c>
      <x:c r="D129" s="10" t="str">
        <x:v>1차 자료</x:v>
      </x:c>
      <x:c r="E129" s="10" t="str">
        <x:v>2026-10-13 KST</x:v>
      </x:c>
      <x:c r="F129" s="10" t="str">
        <x:v>https://static.cninfo.com.cn/finalpage/2026-01-30/1224956090.PDF</x:v>
      </x:c>
    </x:row>
    <x:row r="130" ht="42" customHeight="1">
      <x:c r="A130" s="6" t="str">
        <x:v>S67</x:v>
      </x:c>
      <x:c r="B130" s="6" t="str">
        <x:v>Huayou 회사·종목코드</x:v>
      </x:c>
      <x:c r="C130" s="6" t="str">
        <x:v>회사 자료</x:v>
      </x:c>
      <x:c r="D130" s="6" t="str">
        <x:v>1차 자료</x:v>
      </x:c>
      <x:c r="E130" s="6" t="str">
        <x:v>2026-10-13 KST</x:v>
      </x:c>
      <x:c r="F130" s="6" t="str">
        <x:v>https://www.huayou.com/news/corporate-news/218.html</x:v>
      </x:c>
    </x:row>
  </x:sheetData>
  <x:dataValidations count="1">
    <x:dataValidation type="whole" operator="between" sqref="C6">
      <x:formula1>1</x:formula1>
      <x:formula2>3</x:formula2>
    </x:dataValidation>
  </x:dataValidations>
  <x:pageMargins left="0.7" right="0.7" top="0.75" bottom="0.75" header="0.3" footer="0.3"/>
  <x:tableParts count="2">
    <x:tablePart xmlns:r="http://schemas.openxmlformats.org/officeDocument/2006/relationships" r:id="Ra192218488b64d50"/>
    <x:tablePart xmlns:r="http://schemas.openxmlformats.org/officeDocument/2006/relationships" r:id="Rf9afb619deef4719"/>
  </x:tableParts>
</x:worksheet>
</file>